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на проект\ЛНД\ЛНД 2024\31 Приложение\"/>
    </mc:Choice>
  </mc:AlternateContent>
  <bookViews>
    <workbookView xWindow="0" yWindow="0" windowWidth="28800" windowHeight="12435" tabRatio="888" firstSheet="4" activeTab="4"/>
  </bookViews>
  <sheets>
    <sheet name="Письмо" sheetId="24" state="hidden" r:id="rId1"/>
    <sheet name="Инструкция по заполнению" sheetId="22" state="hidden" r:id="rId2"/>
    <sheet name=" Шаблон" sheetId="8" state="hidden" r:id="rId3"/>
    <sheet name="Заключение СЭБ" sheetId="16" state="hidden" r:id="rId4"/>
    <sheet name="ЭЗ" sheetId="33" r:id="rId5"/>
    <sheet name="КЭЭ" sheetId="17" state="hidden" r:id="rId6"/>
    <sheet name="Анализ средней зп, ЭММ, ТМЦ" sheetId="28" state="hidden" r:id="rId7"/>
    <sheet name="Конкур. лист_рубли_14.97% " sheetId="29" state="hidden" r:id="rId8"/>
    <sheet name="Лист1" sheetId="12" state="hidden" r:id="rId9"/>
    <sheet name="Лист5" sheetId="23" state="hidden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_INDEX_SHEET___ASAP_Utilities" localSheetId="3">#REF!</definedName>
    <definedName name="___INDEX_SHEET___ASAP_Utilities" localSheetId="0">#REF!</definedName>
    <definedName name="___INDEX_SHEET___ASAP_Utilities">#REF!</definedName>
    <definedName name="_1._Общие_условия" localSheetId="3">#REF!</definedName>
    <definedName name="_1._Общие_условия" localSheetId="0">#REF!</definedName>
    <definedName name="_1._Общие_условия">#REF!</definedName>
    <definedName name="_Fill" localSheetId="0" hidden="1">#REF!</definedName>
    <definedName name="_Fill" hidden="1">#REF!</definedName>
    <definedName name="_Key1" hidden="1">[1]Data!$IU$7:$IU$670</definedName>
    <definedName name="_Order1" hidden="1">255</definedName>
    <definedName name="_Order2" hidden="1">255</definedName>
    <definedName name="_Sort" hidden="1">[1]Data!$A$13:$K$676</definedName>
    <definedName name="_впр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xlnm._FilterDatabase" localSheetId="2" hidden="1">' Шаблон'!$A$2:$AA$38</definedName>
    <definedName name="aa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a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a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d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d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d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dd" localSheetId="0">[2]Справочники!$H$2:$H$3</definedName>
    <definedName name="add">[3]Справочники!$H$2:$H$3</definedName>
    <definedName name="approval" localSheetId="0">#REF!</definedName>
    <definedName name="approval">#REF!</definedName>
    <definedName name="approval1" localSheetId="0">#REF!</definedName>
    <definedName name="approval1">#REF!</definedName>
    <definedName name="as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s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s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S2DocOpenMode" hidden="1">"AS2DocumentEdit"</definedName>
    <definedName name="b" localSheetId="0">#REF!</definedName>
    <definedName name="b">#REF!</definedName>
    <definedName name="basis" localSheetId="0">#REF!</definedName>
    <definedName name="basis">#REF!</definedName>
    <definedName name="BE" localSheetId="0">#REF!</definedName>
    <definedName name="BE">#REF!</definedName>
    <definedName name="BU" localSheetId="0">#REF!</definedName>
    <definedName name="BU">#REF!</definedName>
    <definedName name="CENTRE" localSheetId="0">#REF!</definedName>
    <definedName name="CENTRE">#REF!</definedName>
    <definedName name="Code" localSheetId="0">#REF!</definedName>
    <definedName name="Code">#REF!</definedName>
    <definedName name="CONTRA" localSheetId="0">#REF!</definedName>
    <definedName name="CONTRA">#REF!</definedName>
    <definedName name="COSTYPE" localSheetId="0">#REF!</definedName>
    <definedName name="COSTYPE">#REF!</definedName>
    <definedName name="csDesignMode">1</definedName>
    <definedName name="currency" localSheetId="0">#REF!</definedName>
    <definedName name="currency">#REF!</definedName>
    <definedName name="e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e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e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ELEMENT" localSheetId="0">#REF!</definedName>
    <definedName name="ELEMENT">#REF!</definedName>
    <definedName name="FA" localSheetId="0">#REF!</definedName>
    <definedName name="FA">#REF!</definedName>
    <definedName name="FININSTR_AGE" localSheetId="0">#REF!</definedName>
    <definedName name="FININSTR_AGE">#REF!</definedName>
    <definedName name="FININSTR_CATEGORIES" localSheetId="0">#REF!</definedName>
    <definedName name="FININSTR_CATEGORIES">#REF!</definedName>
    <definedName name="FININSTR_OPENMARKET" localSheetId="0">#REF!</definedName>
    <definedName name="FININSTR_OPENMARKET">#REF!</definedName>
    <definedName name="FININSTR_TYPES" localSheetId="0">#REF!</definedName>
    <definedName name="FININSTR_TYPES">#REF!</definedName>
    <definedName name="FORM" localSheetId="0">#REF!</definedName>
    <definedName name="FORM">#REF!</definedName>
    <definedName name="garyneu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roup" localSheetId="0">#REF!</definedName>
    <definedName name="group">#REF!</definedName>
    <definedName name="in" localSheetId="0">#REF!</definedName>
    <definedName name="in">#REF!</definedName>
    <definedName name="MATERIAL" localSheetId="0">#REF!</definedName>
    <definedName name="MATERIAL">#REF!</definedName>
    <definedName name="MATERIALBASE" localSheetId="0">#REF!</definedName>
    <definedName name="MATERIALBASE">#REF!</definedName>
    <definedName name="month" localSheetId="0">#REF!</definedName>
    <definedName name="month">#REF!</definedName>
    <definedName name="Name" localSheetId="0">#REF!</definedName>
    <definedName name="Name">#REF!</definedName>
    <definedName name="OFS" localSheetId="0">#REF!</definedName>
    <definedName name="OFS">#REF!</definedName>
    <definedName name="P" localSheetId="0">#REF!</definedName>
    <definedName name="P">#REF!</definedName>
    <definedName name="PCODE" localSheetId="0">#REF!</definedName>
    <definedName name="PCODE">#REF!</definedName>
    <definedName name="PROJECT" localSheetId="0">#REF!</definedName>
    <definedName name="PROJECT">#REF!</definedName>
    <definedName name="PU" localSheetId="0">#REF!</definedName>
    <definedName name="PU">#REF!</definedName>
    <definedName name="q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reason" localSheetId="0">#REF!</definedName>
    <definedName name="reason">#REF!</definedName>
    <definedName name="sector" localSheetId="0">#REF!</definedName>
    <definedName name="sector">#REF!</definedName>
    <definedName name="ST" localSheetId="0">#REF!</definedName>
    <definedName name="ST">#REF!</definedName>
    <definedName name="sub" localSheetId="0">#REF!</definedName>
    <definedName name="sub">#REF!</definedName>
    <definedName name="subject" localSheetId="0">#REF!</definedName>
    <definedName name="subject">#REF!</definedName>
    <definedName name="TextRefCopyRangeCount" hidden="1">1</definedName>
    <definedName name="tty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type" localSheetId="0">#REF!</definedName>
    <definedName name="type">#REF!</definedName>
    <definedName name="vatm">[4]Параметры!$A$3</definedName>
    <definedName name="vatp">[4]Параметры!$A$5</definedName>
    <definedName name="vats">[4]Параметры!$A$4</definedName>
    <definedName name="w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eek" localSheetId="0">#REF!</definedName>
    <definedName name="week">#REF!</definedName>
    <definedName name="wrn.pq98o2a.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q98o2a.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q98o2a.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Yes" localSheetId="0">#REF!</definedName>
    <definedName name="Yes">#REF!</definedName>
    <definedName name="yn" localSheetId="0">#REF!</definedName>
    <definedName name="yn">#REF!</definedName>
    <definedName name="аа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авро">#REF!</definedName>
    <definedName name="БАК" localSheetId="0">#REF!</definedName>
    <definedName name="БАК">#REF!</definedName>
    <definedName name="Валюта" localSheetId="0">#REF!</definedName>
    <definedName name="Валюта">#REF!</definedName>
    <definedName name="Вид">'[5]Drop-down'!$F$1:$F$164</definedName>
    <definedName name="Выполнение">'[6]Приложение №1'!#REF!</definedName>
    <definedName name="группа" localSheetId="0">#REF!</definedName>
    <definedName name="группа">#REF!</definedName>
    <definedName name="ДК" localSheetId="0">#REF!</definedName>
    <definedName name="ДК">#REF!</definedName>
    <definedName name="должность" localSheetId="0">#REF!</definedName>
    <definedName name="должность">#REF!</definedName>
    <definedName name="й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й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й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квалиф">'[5]Drop-down'!$B$1:$B$3</definedName>
    <definedName name="Компетенция" localSheetId="0">#REF!</definedName>
    <definedName name="Компетенция">#REF!</definedName>
    <definedName name="Крмпетенция" localSheetId="0">#REF!</definedName>
    <definedName name="Крмпетенция">#REF!</definedName>
    <definedName name="лоо" localSheetId="0">#REF!</definedName>
    <definedName name="лоо">#REF!</definedName>
    <definedName name="ЛФО" localSheetId="0">#REF!</definedName>
    <definedName name="ЛФО">#REF!</definedName>
    <definedName name="нет">'[6]Приложение №1'!#REF!</definedName>
    <definedName name="_xlnm.Print_Area" localSheetId="2">' Шаблон'!$A$1:$AK$38</definedName>
    <definedName name="_xlnm.Print_Area" localSheetId="3">'Заключение СЭБ'!$A$1:$E$21</definedName>
    <definedName name="_xlnm.Print_Area" localSheetId="7">'Конкур. лист_рубли_14.97% '!$A$1:$E$32</definedName>
    <definedName name="_xlnm.Print_Area" localSheetId="0">Письмо!$A$1:$Q$32</definedName>
    <definedName name="ораро" localSheetId="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ораро" localSheetId="0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ораро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ПЕ" localSheetId="0">#REF!</definedName>
    <definedName name="ПЕ">#REF!</definedName>
    <definedName name="Перечень">'[5]Drop-down'!$E$1:$E$4</definedName>
    <definedName name="профиль" localSheetId="0">#REF!</definedName>
    <definedName name="профиль">#REF!</definedName>
    <definedName name="результат3">[7]Лист1!$B$9:$B$17</definedName>
    <definedName name="список">'[6]Приложение №1'!#REF!</definedName>
    <definedName name="Статус">[8]Рабочий!$C$2:$C$11</definedName>
    <definedName name="Тематика">[9]Основные!$Q$495:$Q$503</definedName>
    <definedName name="форма">'[5]Drop-down'!$A$1:$A$6</definedName>
    <definedName name="ФП" localSheetId="0">#REF!</definedName>
    <definedName name="ФП">#REF!</definedName>
  </definedNames>
  <calcPr calcId="191028"/>
</workbook>
</file>

<file path=xl/calcChain.xml><?xml version="1.0" encoding="utf-8"?>
<calcChain xmlns="http://schemas.openxmlformats.org/spreadsheetml/2006/main">
  <c r="J25" i="33" l="1"/>
  <c r="J24" i="33"/>
  <c r="J23" i="33"/>
  <c r="J22" i="33"/>
  <c r="J21" i="33"/>
  <c r="J20" i="33"/>
  <c r="J19" i="33"/>
  <c r="J18" i="33"/>
  <c r="J17" i="33"/>
  <c r="J16" i="33"/>
  <c r="J15" i="33"/>
  <c r="J14" i="33"/>
  <c r="J13" i="33"/>
  <c r="J12" i="33"/>
  <c r="J11" i="33"/>
  <c r="J10" i="33"/>
  <c r="J9" i="33"/>
  <c r="J8" i="33"/>
  <c r="J6" i="33"/>
  <c r="J7" i="33"/>
  <c r="I25" i="33"/>
  <c r="I24" i="33"/>
  <c r="I23" i="33"/>
  <c r="I22" i="33"/>
  <c r="I21" i="33"/>
  <c r="I20" i="33"/>
  <c r="I19" i="33"/>
  <c r="I18" i="33"/>
  <c r="I17" i="33"/>
  <c r="I16" i="33"/>
  <c r="I15" i="33"/>
  <c r="I14" i="33"/>
  <c r="I13" i="33"/>
  <c r="I12" i="33"/>
  <c r="I11" i="33"/>
  <c r="I10" i="33"/>
  <c r="I9" i="33"/>
  <c r="I8" i="33"/>
  <c r="I6" i="33"/>
  <c r="I7" i="33"/>
  <c r="Z25" i="33"/>
  <c r="Z24" i="33"/>
  <c r="Z23" i="33"/>
  <c r="Z22" i="33"/>
  <c r="Z21" i="33"/>
  <c r="Z20" i="33"/>
  <c r="Z19" i="33"/>
  <c r="Z18" i="33"/>
  <c r="Z17" i="33"/>
  <c r="Z16" i="33"/>
  <c r="Z15" i="33"/>
  <c r="Z14" i="33"/>
  <c r="Z13" i="33"/>
  <c r="Z12" i="33"/>
  <c r="Z11" i="33"/>
  <c r="Z10" i="33"/>
  <c r="Z9" i="33"/>
  <c r="Z8" i="33"/>
  <c r="Z7" i="33"/>
  <c r="V7" i="33"/>
  <c r="O25" i="33"/>
  <c r="L25" i="33"/>
  <c r="K25" i="33"/>
  <c r="W7" i="33"/>
  <c r="O7" i="33"/>
  <c r="L7" i="33"/>
  <c r="K7" i="33"/>
  <c r="Z6" i="33"/>
  <c r="W25" i="33"/>
  <c r="V25" i="33"/>
  <c r="W24" i="33"/>
  <c r="V24" i="33"/>
  <c r="O24" i="33"/>
  <c r="L24" i="33"/>
  <c r="K24" i="33"/>
  <c r="W23" i="33"/>
  <c r="V23" i="33"/>
  <c r="O23" i="33"/>
  <c r="L23" i="33"/>
  <c r="K23" i="33"/>
  <c r="W22" i="33"/>
  <c r="V22" i="33"/>
  <c r="O22" i="33"/>
  <c r="L22" i="33"/>
  <c r="K22" i="33"/>
  <c r="W21" i="33"/>
  <c r="V21" i="33"/>
  <c r="O21" i="33"/>
  <c r="L21" i="33"/>
  <c r="K21" i="33"/>
  <c r="W20" i="33"/>
  <c r="V20" i="33"/>
  <c r="O20" i="33"/>
  <c r="L20" i="33"/>
  <c r="K20" i="33"/>
  <c r="W19" i="33"/>
  <c r="V19" i="33"/>
  <c r="O19" i="33"/>
  <c r="L19" i="33"/>
  <c r="K19" i="33"/>
  <c r="W18" i="33"/>
  <c r="V18" i="33"/>
  <c r="O18" i="33"/>
  <c r="L18" i="33"/>
  <c r="K18" i="33"/>
  <c r="W17" i="33"/>
  <c r="V17" i="33"/>
  <c r="O17" i="33"/>
  <c r="L17" i="33"/>
  <c r="K17" i="33"/>
  <c r="W16" i="33"/>
  <c r="V16" i="33"/>
  <c r="O16" i="33"/>
  <c r="L16" i="33"/>
  <c r="K16" i="33"/>
  <c r="W15" i="33"/>
  <c r="V15" i="33"/>
  <c r="O15" i="33"/>
  <c r="L15" i="33"/>
  <c r="K15" i="33"/>
  <c r="W14" i="33"/>
  <c r="V14" i="33"/>
  <c r="O14" i="33"/>
  <c r="L14" i="33"/>
  <c r="K14" i="33"/>
  <c r="W13" i="33"/>
  <c r="V13" i="33"/>
  <c r="O13" i="33"/>
  <c r="L13" i="33"/>
  <c r="K13" i="33"/>
  <c r="W12" i="33"/>
  <c r="V12" i="33"/>
  <c r="O12" i="33"/>
  <c r="L12" i="33"/>
  <c r="K12" i="33"/>
  <c r="W11" i="33"/>
  <c r="V11" i="33"/>
  <c r="O11" i="33"/>
  <c r="L11" i="33"/>
  <c r="K11" i="33"/>
  <c r="W10" i="33"/>
  <c r="V10" i="33"/>
  <c r="O10" i="33"/>
  <c r="L10" i="33"/>
  <c r="K10" i="33"/>
  <c r="W9" i="33"/>
  <c r="V9" i="33"/>
  <c r="O9" i="33"/>
  <c r="L9" i="33"/>
  <c r="K9" i="33"/>
  <c r="W8" i="33"/>
  <c r="V8" i="33"/>
  <c r="O8" i="33"/>
  <c r="L8" i="33"/>
  <c r="K8" i="33"/>
  <c r="W6" i="33"/>
  <c r="V6" i="33"/>
  <c r="O6" i="33"/>
  <c r="L6" i="33"/>
  <c r="K6" i="33"/>
  <c r="B2" i="29"/>
  <c r="K11" i="28"/>
  <c r="J18" i="28"/>
  <c r="K18" i="28"/>
  <c r="K10" i="28"/>
  <c r="Q11" i="28"/>
  <c r="P18" i="28"/>
  <c r="Q18" i="28"/>
  <c r="Q10" i="28"/>
  <c r="P15" i="28"/>
  <c r="P14" i="28"/>
  <c r="O10" i="28"/>
  <c r="O27" i="28"/>
  <c r="M27" i="28"/>
  <c r="K27" i="28"/>
  <c r="E27" i="28"/>
  <c r="O26" i="28"/>
  <c r="M26" i="28"/>
  <c r="K26" i="28"/>
  <c r="E26" i="28"/>
  <c r="O25" i="28"/>
  <c r="M25" i="28"/>
  <c r="K25" i="28"/>
  <c r="E25" i="28"/>
  <c r="O24" i="28"/>
  <c r="M24" i="28"/>
  <c r="K24" i="28"/>
  <c r="E24" i="28"/>
  <c r="O23" i="28"/>
  <c r="M23" i="28"/>
  <c r="K23" i="28"/>
  <c r="E23" i="28"/>
  <c r="O22" i="28"/>
  <c r="M22" i="28"/>
  <c r="K22" i="28"/>
  <c r="E22" i="28"/>
  <c r="O21" i="28"/>
  <c r="M21" i="28"/>
  <c r="K21" i="28"/>
  <c r="E21" i="28"/>
  <c r="O20" i="28"/>
  <c r="M20" i="28"/>
  <c r="K20" i="28"/>
  <c r="E20" i="28"/>
  <c r="O19" i="28"/>
  <c r="M19" i="28"/>
  <c r="K19" i="28"/>
  <c r="E19" i="28"/>
  <c r="N18" i="28"/>
  <c r="O18" i="28"/>
  <c r="L18" i="28"/>
  <c r="M18" i="28"/>
  <c r="D7" i="28"/>
  <c r="N16" i="28"/>
  <c r="O16" i="28"/>
  <c r="P17" i="28"/>
  <c r="Q17" i="28"/>
  <c r="P16" i="28"/>
  <c r="Q16" i="28"/>
  <c r="E4" i="28"/>
  <c r="N17" i="28"/>
  <c r="O17" i="28"/>
  <c r="J17" i="28"/>
  <c r="K17" i="28"/>
  <c r="E5" i="28"/>
  <c r="J16" i="28"/>
  <c r="K16" i="28"/>
  <c r="E6" i="28"/>
  <c r="L16" i="28"/>
  <c r="M16" i="28"/>
  <c r="L17" i="28"/>
  <c r="M17" i="28"/>
  <c r="C38" i="8"/>
  <c r="AK37" i="8"/>
  <c r="AJ37" i="8"/>
  <c r="AI37" i="8"/>
  <c r="AH37" i="8"/>
  <c r="AG37" i="8"/>
  <c r="AF37" i="8"/>
  <c r="AE37" i="8"/>
  <c r="AD37" i="8"/>
  <c r="AC37" i="8"/>
  <c r="AK36" i="8"/>
  <c r="AJ36" i="8"/>
  <c r="AI36" i="8"/>
  <c r="AH36" i="8"/>
  <c r="AG36" i="8"/>
  <c r="AF36" i="8"/>
  <c r="AE36" i="8"/>
  <c r="AD36" i="8"/>
  <c r="AC36" i="8"/>
  <c r="AK35" i="8"/>
  <c r="AJ35" i="8"/>
  <c r="AI35" i="8"/>
  <c r="AH35" i="8"/>
  <c r="AG35" i="8"/>
  <c r="AF35" i="8"/>
  <c r="AE35" i="8"/>
  <c r="AD35" i="8"/>
  <c r="AC35" i="8"/>
  <c r="AK34" i="8"/>
  <c r="AJ34" i="8"/>
  <c r="AI34" i="8"/>
  <c r="AH34" i="8"/>
  <c r="AG34" i="8"/>
  <c r="AF34" i="8"/>
  <c r="AE34" i="8"/>
  <c r="AD34" i="8"/>
  <c r="AC34" i="8"/>
  <c r="AK33" i="8"/>
  <c r="AJ33" i="8"/>
  <c r="AI33" i="8"/>
  <c r="AH33" i="8"/>
  <c r="AG33" i="8"/>
  <c r="AF33" i="8"/>
  <c r="AE33" i="8"/>
  <c r="AD33" i="8"/>
  <c r="AC33" i="8"/>
  <c r="AK32" i="8"/>
  <c r="AJ32" i="8"/>
  <c r="AI32" i="8"/>
  <c r="AH32" i="8"/>
  <c r="AG32" i="8"/>
  <c r="AF32" i="8"/>
  <c r="AE32" i="8"/>
  <c r="AD32" i="8"/>
  <c r="AC32" i="8"/>
  <c r="AK31" i="8"/>
  <c r="AJ31" i="8"/>
  <c r="AI31" i="8"/>
  <c r="AH31" i="8"/>
  <c r="AG31" i="8"/>
  <c r="AF31" i="8"/>
  <c r="AE31" i="8"/>
  <c r="AD31" i="8"/>
  <c r="AC31" i="8"/>
  <c r="AK30" i="8"/>
  <c r="AJ30" i="8"/>
  <c r="AI30" i="8"/>
  <c r="AH30" i="8"/>
  <c r="AG30" i="8"/>
  <c r="AF30" i="8"/>
  <c r="AE30" i="8"/>
  <c r="AD30" i="8"/>
  <c r="AC30" i="8"/>
  <c r="AK29" i="8"/>
  <c r="AJ29" i="8"/>
  <c r="AI29" i="8"/>
  <c r="AH29" i="8"/>
  <c r="AG29" i="8"/>
  <c r="AF29" i="8"/>
  <c r="AE29" i="8"/>
  <c r="AD29" i="8"/>
  <c r="AC29" i="8"/>
  <c r="AK28" i="8"/>
  <c r="AJ28" i="8"/>
  <c r="AI28" i="8"/>
  <c r="AH28" i="8"/>
  <c r="AG28" i="8"/>
  <c r="AF28" i="8"/>
  <c r="AE28" i="8"/>
  <c r="AD28" i="8"/>
  <c r="AC28" i="8"/>
  <c r="AK26" i="8"/>
  <c r="AJ26" i="8"/>
  <c r="AI26" i="8"/>
  <c r="AH26" i="8"/>
  <c r="AG26" i="8"/>
  <c r="AF26" i="8"/>
  <c r="AE26" i="8"/>
  <c r="AD26" i="8"/>
  <c r="AC26" i="8"/>
  <c r="AK25" i="8"/>
  <c r="AJ25" i="8"/>
  <c r="AI25" i="8"/>
  <c r="AH25" i="8"/>
  <c r="AG25" i="8"/>
  <c r="AF25" i="8"/>
  <c r="AE25" i="8"/>
  <c r="AD25" i="8"/>
  <c r="AC25" i="8"/>
  <c r="AK24" i="8"/>
  <c r="AJ24" i="8"/>
  <c r="AI24" i="8"/>
  <c r="AH24" i="8"/>
  <c r="AG24" i="8"/>
  <c r="AF24" i="8"/>
  <c r="AE24" i="8"/>
  <c r="AD24" i="8"/>
  <c r="AC24" i="8"/>
  <c r="AK23" i="8"/>
  <c r="AJ23" i="8"/>
  <c r="AI23" i="8"/>
  <c r="AH23" i="8"/>
  <c r="AG23" i="8"/>
  <c r="AF23" i="8"/>
  <c r="AE23" i="8"/>
  <c r="AD23" i="8"/>
  <c r="AC23" i="8"/>
  <c r="AK22" i="8"/>
  <c r="AJ22" i="8"/>
  <c r="AI22" i="8"/>
  <c r="AH22" i="8"/>
  <c r="AG22" i="8"/>
  <c r="AF22" i="8"/>
  <c r="AE22" i="8"/>
  <c r="AD22" i="8"/>
  <c r="AC22" i="8"/>
  <c r="AK20" i="8"/>
  <c r="AJ20" i="8"/>
  <c r="AI20" i="8"/>
  <c r="AH20" i="8"/>
  <c r="AG20" i="8"/>
  <c r="AF20" i="8"/>
  <c r="AE20" i="8"/>
  <c r="AD20" i="8"/>
  <c r="AC20" i="8"/>
  <c r="AK19" i="8"/>
  <c r="AJ19" i="8"/>
  <c r="AI19" i="8"/>
  <c r="AH19" i="8"/>
  <c r="AG19" i="8"/>
  <c r="AF19" i="8"/>
  <c r="AE19" i="8"/>
  <c r="AD19" i="8"/>
  <c r="AC19" i="8"/>
  <c r="AK18" i="8"/>
  <c r="AJ18" i="8"/>
  <c r="AI18" i="8"/>
  <c r="AH18" i="8"/>
  <c r="AG18" i="8"/>
  <c r="AF18" i="8"/>
  <c r="AE18" i="8"/>
  <c r="AD18" i="8"/>
  <c r="AC18" i="8"/>
  <c r="AK17" i="8"/>
  <c r="AJ17" i="8"/>
  <c r="AI17" i="8"/>
  <c r="AH17" i="8"/>
  <c r="AG17" i="8"/>
  <c r="AF17" i="8"/>
  <c r="AE17" i="8"/>
  <c r="AD17" i="8"/>
  <c r="AC17" i="8"/>
  <c r="AK16" i="8"/>
  <c r="AJ16" i="8"/>
  <c r="AI16" i="8"/>
  <c r="AH16" i="8"/>
  <c r="AG16" i="8"/>
  <c r="AF16" i="8"/>
  <c r="AE16" i="8"/>
  <c r="AD16" i="8"/>
  <c r="AC16" i="8"/>
  <c r="AK14" i="8"/>
  <c r="AJ14" i="8"/>
  <c r="AI14" i="8"/>
  <c r="AH14" i="8"/>
  <c r="AG14" i="8"/>
  <c r="AF14" i="8"/>
  <c r="AE14" i="8"/>
  <c r="AD14" i="8"/>
  <c r="AC14" i="8"/>
  <c r="AK13" i="8"/>
  <c r="AJ13" i="8"/>
  <c r="AI13" i="8"/>
  <c r="AH13" i="8"/>
  <c r="AG13" i="8"/>
  <c r="AF13" i="8"/>
  <c r="AE13" i="8"/>
  <c r="AD13" i="8"/>
  <c r="AC13" i="8"/>
  <c r="AK12" i="8"/>
  <c r="AJ12" i="8"/>
  <c r="AI12" i="8"/>
  <c r="AH12" i="8"/>
  <c r="AG12" i="8"/>
  <c r="AF12" i="8"/>
  <c r="AE12" i="8"/>
  <c r="AD12" i="8"/>
  <c r="AC12" i="8"/>
  <c r="AK11" i="8"/>
  <c r="AJ11" i="8"/>
  <c r="AI11" i="8"/>
  <c r="AH11" i="8"/>
  <c r="AG11" i="8"/>
  <c r="AF11" i="8"/>
  <c r="AE11" i="8"/>
  <c r="AD11" i="8"/>
  <c r="AD38" i="8"/>
  <c r="AC11" i="8"/>
  <c r="AC38" i="8"/>
  <c r="AK10" i="8"/>
  <c r="AJ10" i="8"/>
  <c r="AI10" i="8"/>
  <c r="AH10" i="8"/>
  <c r="AG10" i="8"/>
  <c r="AF10" i="8"/>
  <c r="AE10" i="8"/>
  <c r="AD10" i="8"/>
  <c r="AC10" i="8"/>
  <c r="AK8" i="8"/>
  <c r="AJ8" i="8"/>
  <c r="AI8" i="8"/>
  <c r="AH8" i="8"/>
  <c r="AG8" i="8"/>
  <c r="AF8" i="8"/>
  <c r="AE8" i="8"/>
  <c r="AD8" i="8"/>
  <c r="AC8" i="8"/>
  <c r="AK7" i="8"/>
  <c r="AJ7" i="8"/>
  <c r="AI7" i="8"/>
  <c r="AH7" i="8"/>
  <c r="AG7" i="8"/>
  <c r="AF7" i="8"/>
  <c r="AE7" i="8"/>
  <c r="AD7" i="8"/>
  <c r="AC7" i="8"/>
  <c r="AK6" i="8"/>
  <c r="AJ6" i="8"/>
  <c r="AI6" i="8"/>
  <c r="AH6" i="8"/>
  <c r="AG6" i="8"/>
  <c r="AF6" i="8"/>
  <c r="AE6" i="8"/>
  <c r="AD6" i="8"/>
  <c r="AC6" i="8"/>
  <c r="AK5" i="8"/>
  <c r="AJ5" i="8"/>
  <c r="AI5" i="8"/>
  <c r="AH5" i="8"/>
  <c r="AG5" i="8"/>
  <c r="AF5" i="8"/>
  <c r="AE5" i="8"/>
  <c r="AD5" i="8"/>
  <c r="AC5" i="8"/>
  <c r="AK4" i="8"/>
  <c r="AJ4" i="8"/>
  <c r="AI4" i="8"/>
  <c r="AH4" i="8"/>
  <c r="AG4" i="8"/>
  <c r="AF4" i="8"/>
  <c r="AE4" i="8"/>
  <c r="AD4" i="8"/>
  <c r="AC4" i="8"/>
  <c r="W1" i="8"/>
  <c r="AK1" i="8"/>
  <c r="U1" i="8"/>
  <c r="AJ1" i="8"/>
  <c r="S1" i="8"/>
  <c r="AI1" i="8"/>
  <c r="Q1" i="8"/>
  <c r="AH1" i="8"/>
  <c r="O1" i="8"/>
  <c r="AG1" i="8"/>
  <c r="M1" i="8"/>
  <c r="AF1" i="8"/>
  <c r="K1" i="8"/>
  <c r="AE1" i="8"/>
  <c r="I1" i="8"/>
  <c r="AD1" i="8"/>
  <c r="G1" i="8"/>
  <c r="AC1" i="8"/>
  <c r="G7" i="29"/>
  <c r="G20" i="29"/>
  <c r="AH38" i="8"/>
  <c r="AE38" i="8"/>
  <c r="AI38" i="8"/>
  <c r="AF38" i="8"/>
  <c r="AJ38" i="8"/>
  <c r="AG38" i="8"/>
  <c r="AK38" i="8"/>
  <c r="E7" i="29"/>
  <c r="E20" i="29"/>
  <c r="D7" i="29"/>
  <c r="D20" i="29"/>
  <c r="F7" i="29"/>
  <c r="F20" i="29"/>
</calcChain>
</file>

<file path=xl/sharedStrings.xml><?xml version="1.0" encoding="utf-8"?>
<sst xmlns="http://schemas.openxmlformats.org/spreadsheetml/2006/main" count="765" uniqueCount="479">
  <si>
    <t>Письмо ЭГ после вскрытия</t>
  </si>
  <si>
    <t xml:space="preserve">Добрый день, уважаемые коллеги.
</t>
  </si>
  <si>
    <t>Информируем Вас о вскрытии конвертов по процедуре:</t>
  </si>
  <si>
    <t>Выполнение сервисных работ по ремонту технологического оборудования  и работ в рамках  остановочных ремонтов АО "Сибур-Химпром</t>
  </si>
  <si>
    <t>Номер процедуры на b2b.sibur.ru:</t>
  </si>
  <si>
    <t>Месторасположение загруженных документов:</t>
  </si>
  <si>
    <t>ССЫЛКА</t>
  </si>
  <si>
    <t>Чтобы ссылка заработала, необходимо скопировать ячейку и вставить значения. После провалиться в ячейку и нажать ENTER</t>
  </si>
  <si>
    <t>Просим Вас провести анализ предложений в срок до:</t>
  </si>
  <si>
    <r>
      <t xml:space="preserve">По итогам рассмотрения предложений Вам необходимо будет </t>
    </r>
    <r>
      <rPr>
        <b/>
        <sz val="14"/>
        <color rgb="FF1F497D"/>
        <rFont val="Arial"/>
        <family val="2"/>
        <charset val="204"/>
      </rPr>
      <t>подготовить экспертное заключение</t>
    </r>
    <r>
      <rPr>
        <sz val="14"/>
        <color rgb="FF1F497D"/>
        <rFont val="Arial"/>
        <family val="2"/>
        <charset val="204"/>
      </rPr>
      <t xml:space="preserve"> (форматы заключений - во вложении) и направить его</t>
    </r>
    <r>
      <rPr>
        <b/>
        <sz val="14"/>
        <color rgb="FF1F497D"/>
        <rFont val="Arial"/>
        <family val="2"/>
        <charset val="204"/>
      </rPr>
      <t xml:space="preserve"> в ответом письме</t>
    </r>
    <r>
      <rPr>
        <sz val="14"/>
        <color rgb="FF1F497D"/>
        <rFont val="Arial"/>
        <family val="2"/>
        <charset val="204"/>
      </rPr>
      <t>.
В случае, если для проведения анализа т</t>
    </r>
    <r>
      <rPr>
        <b/>
        <sz val="14"/>
        <color rgb="FF1F497D"/>
        <rFont val="Arial"/>
        <family val="2"/>
        <charset val="204"/>
      </rPr>
      <t>ребуются дополнительные документы</t>
    </r>
    <r>
      <rPr>
        <sz val="14"/>
        <color rgb="FF1F497D"/>
        <rFont val="Arial"/>
        <family val="2"/>
        <charset val="204"/>
      </rPr>
      <t xml:space="preserve">, просим Вас </t>
    </r>
    <r>
      <rPr>
        <b/>
        <sz val="14"/>
        <color rgb="FF1F497D"/>
        <rFont val="Arial"/>
        <family val="2"/>
        <charset val="204"/>
      </rPr>
      <t>проинформировать</t>
    </r>
    <r>
      <rPr>
        <sz val="14"/>
        <color rgb="FF1F497D"/>
        <rFont val="Arial"/>
        <family val="2"/>
        <charset val="204"/>
      </rPr>
      <t xml:space="preserve"> ответным сообщением (будет выполнен дополнительный запрос)
</t>
    </r>
    <r>
      <rPr>
        <b/>
        <sz val="14"/>
        <color rgb="FF1F497D"/>
        <rFont val="Arial"/>
        <family val="2"/>
        <charset val="204"/>
      </rPr>
      <t>Квалификационная оценка выполняется Заказчиком тендера.</t>
    </r>
    <r>
      <rPr>
        <sz val="14"/>
        <color rgb="FF1F497D"/>
        <rFont val="Arial"/>
        <family val="2"/>
        <charset val="204"/>
      </rPr>
      <t xml:space="preserve"> Экспертам выполненная квалификация будет дополнительно направлена для согласования и подготовки индивидуального мнения.</t>
    </r>
  </si>
  <si>
    <t>Распределение по ролям при проведении экспертизы описано ниже.</t>
  </si>
  <si>
    <t>Состав Экспертной Группы</t>
  </si>
  <si>
    <t>ФИО</t>
  </si>
  <si>
    <t>Роль в ЭГ</t>
  </si>
  <si>
    <t>Блоки для формирования заключения</t>
  </si>
  <si>
    <t>Шестаков Константин Евгеньевич</t>
  </si>
  <si>
    <t>Заказчик Тех/Ком эксперт</t>
  </si>
  <si>
    <t>Квалификация и лист Summary "Техническое заключение"</t>
  </si>
  <si>
    <t>Максименко Ириана Владимировна</t>
  </si>
  <si>
    <t>Ком. эксперт</t>
  </si>
  <si>
    <t xml:space="preserve"> лист Summary "Коммерческое заключение"</t>
  </si>
  <si>
    <t>Аликин Дмитрий Александрович</t>
  </si>
  <si>
    <t>Эксперт СЭБ</t>
  </si>
  <si>
    <t xml:space="preserve"> лист Summary "Заключение СЭБ"</t>
  </si>
  <si>
    <t>Маторин Игорь Владимирович</t>
  </si>
  <si>
    <t>Тех. Эксперт</t>
  </si>
  <si>
    <t xml:space="preserve"> лист Summary "Техническое заключение", в части рисков/преимуществ и ранжирования</t>
  </si>
  <si>
    <t>Губанов Николай Сергеевич</t>
  </si>
  <si>
    <t>Мусин Василий Николаевич</t>
  </si>
  <si>
    <t>Фомина Елена Витальевна</t>
  </si>
  <si>
    <t>Эксперт ОТиПБ</t>
  </si>
  <si>
    <t xml:space="preserve"> лист Summary "Заключение по ОТиПБ"</t>
  </si>
  <si>
    <r>
      <rPr>
        <b/>
        <sz val="14"/>
        <color rgb="FF1F497D"/>
        <rFont val="Arial"/>
        <family val="2"/>
        <charset val="204"/>
      </rPr>
      <t>Обращаем Ваше внимание</t>
    </r>
    <r>
      <rPr>
        <sz val="14"/>
        <color rgb="FF1F497D"/>
        <rFont val="Arial"/>
        <family val="2"/>
        <charset val="204"/>
      </rPr>
      <t xml:space="preserve"> на то, что в течение 8 рабочих часов после вскрытия конвертов будет проведена проверка комплектности документов по формальным признакам, по результатам которой будет произведен</t>
    </r>
    <r>
      <rPr>
        <b/>
        <sz val="14"/>
        <color rgb="FF1F497D"/>
        <rFont val="Arial"/>
        <family val="2"/>
        <charset val="204"/>
      </rPr>
      <t xml:space="preserve"> дополнительный запрос недостающих документов.</t>
    </r>
    <r>
      <rPr>
        <sz val="14"/>
        <color rgb="FF1F497D"/>
        <rFont val="Arial"/>
        <family val="2"/>
        <charset val="204"/>
      </rPr>
      <t xml:space="preserve">
В случае возникновения вопросов, готовы предоставить дополнительные пояснения.</t>
    </r>
  </si>
  <si>
    <t>Полезные ссылки:</t>
  </si>
  <si>
    <t>Портал закупщика</t>
  </si>
  <si>
    <t>Памятка техническим экспертам</t>
  </si>
  <si>
    <t>Инструкция по заполнению</t>
  </si>
  <si>
    <t>Наименование  вкладки</t>
  </si>
  <si>
    <t xml:space="preserve">Цвет ячейки для заполнения </t>
  </si>
  <si>
    <t xml:space="preserve">Кто заполняет </t>
  </si>
  <si>
    <t>Дополнительный комментарий</t>
  </si>
  <si>
    <t>Summary</t>
  </si>
  <si>
    <t>все ячейки</t>
  </si>
  <si>
    <t>Сотрудник Тендерной Функции</t>
  </si>
  <si>
    <t>Техничексое заключение</t>
  </si>
  <si>
    <t>Заказчик (к формированию привлекаются  тех. специалисты  УСК, ПО)</t>
  </si>
  <si>
    <t>Куратор от КВИП согласовывают тех. заключение, подготовленное Заказчиком, дает  комментрии  по доработке.</t>
  </si>
  <si>
    <t>Все члены ЭГ (кроме эксперта от ОТ и ПБ, ЭБ, ком. эксперта)</t>
  </si>
  <si>
    <t>Коммерчексое заключение</t>
  </si>
  <si>
    <t>Заказчик (к формированию привлекаются  сметчики УСК, ПО)</t>
  </si>
  <si>
    <t>Ком. эксперт от КВИП согласовывает  ком. заключение , подготовленое  Заказчиком, выдает рекомендации по коррекировке</t>
  </si>
  <si>
    <t>Квалификация</t>
  </si>
  <si>
    <t>Заполняет Заказчик</t>
  </si>
  <si>
    <t>Все остальные члены КК  согласовывают итоги квалифкации, выдают рекомендации по корретировке.</t>
  </si>
  <si>
    <t>Заключение СЭБ</t>
  </si>
  <si>
    <t>Положительное</t>
  </si>
  <si>
    <t>Заполняет эксперт от  СЭБ</t>
  </si>
  <si>
    <t>В солбце  D  необходимо выбрать значение из выпадающего списка</t>
  </si>
  <si>
    <t>Заключение по От и ПБ</t>
  </si>
  <si>
    <t>Заполняет эксперт от  ОТ и ПБ</t>
  </si>
  <si>
    <t>КЭЭ</t>
  </si>
  <si>
    <t>Заполняет сотрудник Тендерной Функции</t>
  </si>
  <si>
    <t>№</t>
  </si>
  <si>
    <t>Критерий</t>
  </si>
  <si>
    <t>Вес критерия</t>
  </si>
  <si>
    <t>Единица измерения</t>
  </si>
  <si>
    <t>Варианты ответа</t>
  </si>
  <si>
    <t>Баллы</t>
  </si>
  <si>
    <t>Вид критерия</t>
  </si>
  <si>
    <t>Подтверждающие материалы</t>
  </si>
  <si>
    <t>Применяется</t>
  </si>
  <si>
    <t>Фактическое значение</t>
  </si>
  <si>
    <t>Балл</t>
  </si>
  <si>
    <t>1</t>
  </si>
  <si>
    <t>Опыт и производственная мощность</t>
  </si>
  <si>
    <t>1.1</t>
  </si>
  <si>
    <t xml:space="preserve"> Количество проектов , выполненных компанией за последние 3 года (включая текущие проекты) сопоставимый по объему и видам работ  с предметом тендерной процедуры</t>
  </si>
  <si>
    <t>количество проектов</t>
  </si>
  <si>
    <t>- более 6 проектов
- 2-5  проекта
- менее 2 проектов</t>
  </si>
  <si>
    <t>2
1
0</t>
  </si>
  <si>
    <t>9 проектов субподряда за период 2018-2019гг</t>
  </si>
  <si>
    <t xml:space="preserve"> 33 проекта за период с 2011 по 2019гг</t>
  </si>
  <si>
    <t xml:space="preserve"> 4 проекта за период  2017-2019гг</t>
  </si>
  <si>
    <t xml:space="preserve"> 32 проекта за период  2014-2019гг</t>
  </si>
  <si>
    <t>11 проектов из 16 заяаленных в период с 2018 по 2019гг</t>
  </si>
  <si>
    <t>15 проектов из 16 заяаленных в период с 2016 по 2019гг</t>
  </si>
  <si>
    <t>Справка о выполненных работах за подписью руководителя с указанием действующих и завершенных договоров (согласно Форме №__ Тендерной документации)</t>
  </si>
  <si>
    <t>всегда</t>
  </si>
  <si>
    <t>1.2</t>
  </si>
  <si>
    <t>Опыт по управлению проектами (генподряду) сопоставимый с предметом и объемом закупки (за последние 3 года)</t>
  </si>
  <si>
    <t>не предоставлен</t>
  </si>
  <si>
    <t xml:space="preserve"> 9 проектов</t>
  </si>
  <si>
    <t>не предоставлен, работали в качестве субподрядчика</t>
  </si>
  <si>
    <t>не заявлен :работали в качестве субподрядчика</t>
  </si>
  <si>
    <t xml:space="preserve"> 4 проекта</t>
  </si>
  <si>
    <t>1.5</t>
  </si>
  <si>
    <t>Опыт работы на предприятиях нефтехимической промышленности/категории ОПО за последние 3 года</t>
  </si>
  <si>
    <t>-  6 и более  проектов
- 5 и менее проектов
- нет</t>
  </si>
  <si>
    <t>4 проекта субподряда на ЗСНХ</t>
  </si>
  <si>
    <t xml:space="preserve"> 22 проекта за период с 2016 по 2019гг</t>
  </si>
  <si>
    <t xml:space="preserve"> 2 проекта за период  2017-2019гг</t>
  </si>
  <si>
    <t>при выполнении работ на ОПО</t>
  </si>
  <si>
    <t>Да</t>
  </si>
  <si>
    <t>1.6</t>
  </si>
  <si>
    <t>Опыт работы в регионе реализации проекта</t>
  </si>
  <si>
    <t>- более 2 проектов
- 1-2  проекта
- нет</t>
  </si>
  <si>
    <t>4 проекта на ЗСНХ</t>
  </si>
  <si>
    <t>3 проекта на СИБУР Тобольск, 6 проекта на ЗСНХ</t>
  </si>
  <si>
    <t>нет  опыта</t>
  </si>
  <si>
    <t>2 проекта на СИБУР Тобольск</t>
  </si>
  <si>
    <t>9 проектов из 16 заявленных в период с 2018 по 2019гг в качествк субполрядчика на ЗСНХ)</t>
  </si>
  <si>
    <t>1 проект на ЗапСибНефтехим</t>
  </si>
  <si>
    <t>В случае специфичности региона работ</t>
  </si>
  <si>
    <t>1.7</t>
  </si>
  <si>
    <t xml:space="preserve">Среднегодовая выручка  в год (за последние 3 года) </t>
  </si>
  <si>
    <t>млн. руб.</t>
  </si>
  <si>
    <t>выше ориентировочного бюджета закупки
60-100%  от ориент. Бюджета
менее 60% от ориент.бюджета</t>
  </si>
  <si>
    <t xml:space="preserve">22 млн. </t>
  </si>
  <si>
    <t xml:space="preserve">2 469 млн. </t>
  </si>
  <si>
    <t xml:space="preserve">15,06 млн. </t>
  </si>
  <si>
    <t xml:space="preserve">1 001 млн. </t>
  </si>
  <si>
    <t xml:space="preserve">2 288,78 млн. </t>
  </si>
  <si>
    <t xml:space="preserve">2 058,7 млн. </t>
  </si>
  <si>
    <t>ББ и отчет о фин результатах (строка 2110)</t>
  </si>
  <si>
    <t>2</t>
  </si>
  <si>
    <t>Персонал</t>
  </si>
  <si>
    <t>2.1</t>
  </si>
  <si>
    <t>Численность рабочего персонала и ИТР среднего звена в штате на постоянной основе на данный момент</t>
  </si>
  <si>
    <t>Количество чел.</t>
  </si>
  <si>
    <t>301 чел. и более
от 100 до 300 чел.
менее 100 чел.</t>
  </si>
  <si>
    <t>88 чел</t>
  </si>
  <si>
    <t>1238 чел</t>
  </si>
  <si>
    <t>54 чел</t>
  </si>
  <si>
    <t>1875 чел</t>
  </si>
  <si>
    <t>Справка за подписью руководителя, штатное расписание/оргструктура, информация о занятости на других проектах</t>
  </si>
  <si>
    <t>2.2</t>
  </si>
  <si>
    <t>Наличие специалистов по строительному контролю, включенных в национальный реестр специалистов НОПРИЗ и НОСТРОЙ</t>
  </si>
  <si>
    <t>наличие/отсутствие</t>
  </si>
  <si>
    <t xml:space="preserve">наличие
отсутствие </t>
  </si>
  <si>
    <t>Допуск
Не допуск</t>
  </si>
  <si>
    <t>Допуск</t>
  </si>
  <si>
    <t>наличие</t>
  </si>
  <si>
    <t>наличие 13 чел</t>
  </si>
  <si>
    <t xml:space="preserve">наличие </t>
  </si>
  <si>
    <t>наличие 8 чел</t>
  </si>
  <si>
    <t>допуск</t>
  </si>
  <si>
    <t>блокирующий</t>
  </si>
  <si>
    <t xml:space="preserve">УВЕДОМЛЕНИЕ о включении сведений в Национальный реестр специалистов в области строительства </t>
  </si>
  <si>
    <t>2.3</t>
  </si>
  <si>
    <t>Количество персонала планируемое к привлечению на объект  (сравнение с требуемым количеством и составом в отношении специальностей предусмотренных в ПОС/ТЗ и КСГ)</t>
  </si>
  <si>
    <t>превосходит ПОС/ТЗ и КСГ
соответствует ПОС/ТЗ и КСГ
не соответствует ПОС/ТЗ и КСГ</t>
  </si>
  <si>
    <t>55 чел</t>
  </si>
  <si>
    <t>49 чел</t>
  </si>
  <si>
    <t>44 чел</t>
  </si>
  <si>
    <t>57 чел</t>
  </si>
  <si>
    <t>58 чел</t>
  </si>
  <si>
    <t xml:space="preserve">Справка за подписью руководителя </t>
  </si>
  <si>
    <t>2.4</t>
  </si>
  <si>
    <t>Наличие квалифицированных специалистов по календарно-сетевому планированию в программе Primavera.</t>
  </si>
  <si>
    <t>1
0</t>
  </si>
  <si>
    <t xml:space="preserve"> наличие</t>
  </si>
  <si>
    <t>отсутствие</t>
  </si>
  <si>
    <t>отсутствие, при необходимости готовы обучить</t>
  </si>
  <si>
    <t>Сертификаты, дипломы, подтверждающие квалификацию</t>
  </si>
  <si>
    <t>2.5</t>
  </si>
  <si>
    <t>Наличие у привлекаемого персонала необходимой квалификации для выполнения работ</t>
  </si>
  <si>
    <t>- наличие в полном объеме
- наличие более, чем у 50% персонала
- наличие менее чем у 50 % /отсутствие</t>
  </si>
  <si>
    <t>1
0
Не допуск</t>
  </si>
  <si>
    <t>наличие в полном объеме:  электромонтажники, монтажники кип, сварщики НАКС, специалисты АПС</t>
  </si>
  <si>
    <t xml:space="preserve"> наличие в полном объеме ( интегрированы в Промстрой) :  электромонтажники, монтажники кип, сварщики НАКС, специалисты АПС</t>
  </si>
  <si>
    <t>нет аттестации Б.1.15, нет монтажников КИПиА, нет монтажников АПС</t>
  </si>
  <si>
    <t xml:space="preserve"> удостоверения монтажников КИПиА, специалистов АПС будут предоставлены после согласования субподрядчика. Нет аттестации промбезопасности Б.1.15</t>
  </si>
  <si>
    <t>нет аттестации Б.1.15, монтажников КИпиА, специалистов АПС</t>
  </si>
  <si>
    <t xml:space="preserve"> наличие в полном объеме:  электромонтажники, слесари кип, сварщики НАКС, специалисты АПС</t>
  </si>
  <si>
    <t>Удостоверения, протоколы проверки знаний, аттестаты, сертификаты, дипломы, подтверждающие квалификацию и т.п.</t>
  </si>
  <si>
    <t>3</t>
  </si>
  <si>
    <t>Техническое обеспечение, оснащенность</t>
  </si>
  <si>
    <t>3.1</t>
  </si>
  <si>
    <t>Наличие строительной техники  и спецоборудования для выполнения работ по данному предмету закупки  (сравнение с требуемым количеством и составом техники, указанного в ПОС/ТЗ и КСГ)</t>
  </si>
  <si>
    <t>Аренда:  автокран -3 ед, экскаватор-2ед,  боротовые машщины 3ед,( из них 2 ед в аренде)</t>
  </si>
  <si>
    <t>автокран-12ед, бульдозеры-3ед,  сваебой-1ед, саммлвалы-8ед, экскаваторы -10 ед и проч. инструменты для СМР</t>
  </si>
  <si>
    <t xml:space="preserve"> в аренде: автокран-3ед, экскаватор - 3д самсовал-2ед, погрузчик-1ед,фура-1ед (собств)</t>
  </si>
  <si>
    <t>техника не заявлена, будут арендовать,   инструменты для монтажа-5ед</t>
  </si>
  <si>
    <t>договор на аренду техники с дочерними  оргаизациями</t>
  </si>
  <si>
    <t>экскаватор-1ед, аренда,  кран 1 ед-аренда, кран - 1ед собств., бортовой автомобиль 1 ед аренда,  автобусы ПАЗ -2 ед собст, 4 ед тМЦ для монтажа</t>
  </si>
  <si>
    <t>Справка за подписью руководителя с перечисленным перечнем технички по Форме №__ Тендерной инструкции, Копии ПТС/договоров аренды</t>
  </si>
  <si>
    <t>3.2</t>
  </si>
  <si>
    <t>Обеспечение строительного городка и мест работы (необходимое количество передвижных вагончиков)</t>
  </si>
  <si>
    <t>да/нет</t>
  </si>
  <si>
    <t>вагон-бытовка=4ед, вагон-прорабка=3ед</t>
  </si>
  <si>
    <t>блок-конейнер-23ел, вагон-бытовки-12 ед.</t>
  </si>
  <si>
    <t>вагон-бытовка-1ед</t>
  </si>
  <si>
    <t>вагон-бытовка-2ед, контейнер для хранения ТМЦ-1ед</t>
  </si>
  <si>
    <t>вагон-дом 1ед (собст)</t>
  </si>
  <si>
    <t>вагон-дом 7ед (собст)</t>
  </si>
  <si>
    <t>Справка за подписью руководителя</t>
  </si>
  <si>
    <t>При необходимости</t>
  </si>
  <si>
    <t>3.3</t>
  </si>
  <si>
    <t>Наличие производственных мощностей для изготовления стальных конструкций</t>
  </si>
  <si>
    <t xml:space="preserve">- наличие в собственности в регионе работ
наличие (отдаленно от региона работ)
- аренда
- отсутствие </t>
  </si>
  <si>
    <t>наличие базы в  Нижневартовске  с цехом монтажных заготовок</t>
  </si>
  <si>
    <t>готовы изготовить силами партнеров при производственной необхолдимости</t>
  </si>
  <si>
    <t>база в аренде- 2шт, в собст - 1шт</t>
  </si>
  <si>
    <t>аренда</t>
  </si>
  <si>
    <t>Копия документов, подтверждающих право собственности / копию договора аренды</t>
  </si>
  <si>
    <t>При необходимости комплектации металлоконструкций в ходе выполняемых работ</t>
  </si>
  <si>
    <t>Нет</t>
  </si>
  <si>
    <t>3.4</t>
  </si>
  <si>
    <t>Наличие автомобильного парка</t>
  </si>
  <si>
    <t xml:space="preserve">- наличие
- договор с специализированной компанией
- отсутствие </t>
  </si>
  <si>
    <t>автобус-2ед, легковые -4ед</t>
  </si>
  <si>
    <t>автобусы-13ед,  легковые машины -31ед</t>
  </si>
  <si>
    <t>в аренде: легковые авт-2ед., автобус ПАЗ на 50м-1ед,</t>
  </si>
  <si>
    <t xml:space="preserve">не заявлены, будут арендовать,  </t>
  </si>
  <si>
    <t>легковой авт-1ед (аренда), договор на оказание усдуг аренды автотранспорта</t>
  </si>
  <si>
    <t>Автобус для перевозки работников 1 ед.-собств - соотв; Автомобиль бортовой 1 ед.-собств -</t>
  </si>
  <si>
    <t>Справка за подписью руководителя, Копия ПТС/договор со специализированной компанией</t>
  </si>
  <si>
    <t xml:space="preserve">При необходимости перевозок большого количества строительных материалов и конструкций </t>
  </si>
  <si>
    <t>3.5</t>
  </si>
  <si>
    <t>Наличие площадей хранения в месте производства работ</t>
  </si>
  <si>
    <t xml:space="preserve">наличие 
аренда
отсутствие </t>
  </si>
  <si>
    <t>складское помещение 135м2 (Тобольск, Промзона2, строение 1),  мобильный склад-3ед</t>
  </si>
  <si>
    <t xml:space="preserve"> справка о создании временной производственной базы </t>
  </si>
  <si>
    <t xml:space="preserve"> отсутствие, будут арендовать</t>
  </si>
  <si>
    <t>контейнер для хранения ТМЦ-1ед</t>
  </si>
  <si>
    <t>база Атлант  Тобольск, промзона-1 ( аренда)</t>
  </si>
  <si>
    <t xml:space="preserve">Тобольск, БСИ-2, база, строение 3, аренда </t>
  </si>
  <si>
    <t>При необходимости хранения поставки Подрядчика</t>
  </si>
  <si>
    <t>4</t>
  </si>
  <si>
    <t>Разрешительная документация, сертификаты</t>
  </si>
  <si>
    <t>4.1</t>
  </si>
  <si>
    <t>Наличие выписки из реестра СРО</t>
  </si>
  <si>
    <t>допуск, наличие, в том числе лицензия МЧС</t>
  </si>
  <si>
    <t>наличие, в том числе лицензия МЧС</t>
  </si>
  <si>
    <t>Заверенная копия выписки из СРО (наличие права выполнять работы на ОПО в случае необходимости)</t>
  </si>
  <si>
    <t>4.2</t>
  </si>
  <si>
    <t>Наличие аттестации технологии сварки</t>
  </si>
  <si>
    <t>Копия аттестации технологии сварки</t>
  </si>
  <si>
    <t>при сварочных работах</t>
  </si>
  <si>
    <t>4.3</t>
  </si>
  <si>
    <t>Наличие аттестации сварочного оборудования,  копии паспортов на оборудование</t>
  </si>
  <si>
    <t>наличие сварщиков НАКС</t>
  </si>
  <si>
    <t xml:space="preserve"> предоставят после согласования субподрядчика</t>
  </si>
  <si>
    <t>2паспорта (наличие)</t>
  </si>
  <si>
    <t>Копия аттестации сварочного оборудования</t>
  </si>
  <si>
    <t>4.4</t>
  </si>
  <si>
    <t xml:space="preserve">Наличие аттестованной лаборатории по неразрушающему контролю (либо договора с аттестованной ЛНК) </t>
  </si>
  <si>
    <t xml:space="preserve"> у субподрядчика Промстрой</t>
  </si>
  <si>
    <t>наличие по договору аренды с УАЦ "Центр-Сварка"</t>
  </si>
  <si>
    <t>наличие аренда (договор с ООО "Велесстрой")</t>
  </si>
  <si>
    <t>Копия аттестации лаборатории или копия договора со сторонней лабораторией</t>
  </si>
  <si>
    <t>4.5</t>
  </si>
  <si>
    <t>Наличие аттестованной электротехнической лаборатории  (либо договора с аттестованной ЭТЛ) (+указание требования по кВ)</t>
  </si>
  <si>
    <t>наличие ЭТЛ</t>
  </si>
  <si>
    <t>ЭТЛ нет, привлекают субподрядчика</t>
  </si>
  <si>
    <t xml:space="preserve">наличие  субподрядной ЭТЛ </t>
  </si>
  <si>
    <t>При монтаже электрики, электрооборудования</t>
  </si>
  <si>
    <t>5</t>
  </si>
  <si>
    <t xml:space="preserve">Прочее </t>
  </si>
  <si>
    <t>5.1</t>
  </si>
  <si>
    <t xml:space="preserve">Соответствие условиям договора (в части терминов, формулировок и пр. юридические аспекты) – оценивается ЮП </t>
  </si>
  <si>
    <t xml:space="preserve">Соответствие
Наличие отклонений, по которым риски минимальны
Наличие отклонений по критичным пунктам </t>
  </si>
  <si>
    <t>соответствие</t>
  </si>
  <si>
    <t>протокол разногласий</t>
  </si>
  <si>
    <t>Протокол разногласий</t>
  </si>
  <si>
    <t>5.2</t>
  </si>
  <si>
    <t>Наличие уставных и регистрационных документов</t>
  </si>
  <si>
    <t xml:space="preserve">Копия  учредительных документов Претендента в действующей редакции (Устав, Учредительный документ, Протокол (решение) об избрании (назначении) исполнительного органа Общества).
Копия свидетельства о внесении в Единый государственный реестр юридических лиц / Единый государственный реестр индивидуальных предпринимателей. Для претендентов зарегистрированных после 01.01.2017 г. – Лист записи Единого государственного реестра юридических лиц/ индивидуальных предпринимателей по форме № Р5007/ Р60009.
 Копия свидетельства о постановке на налоговый учет. В случае применения упрощенной системы налогообложения, претендент предоставляет подтверждающий документ (Информационное письмо из Налогового органа).
</t>
  </si>
  <si>
    <t>5.3</t>
  </si>
  <si>
    <t>Нахождении организации в стадии ликвидации, начало процедуры банкротства</t>
  </si>
  <si>
    <t>нет
да</t>
  </si>
  <si>
    <t>нет</t>
  </si>
  <si>
    <t>Справка за подписью руководителя, заключение ЭБ</t>
  </si>
  <si>
    <t>5.4</t>
  </si>
  <si>
    <t>Наличие информации о срыве сроков по выполнению работ на предприятиях СИБУР за последние 3 года</t>
  </si>
  <si>
    <t>отсутствие
наличие</t>
  </si>
  <si>
    <t>Отзывы предприятий СХ</t>
  </si>
  <si>
    <t>5.5</t>
  </si>
  <si>
    <t>Возможность преддоговорного и периодического постдоговорного технического аудита</t>
  </si>
  <si>
    <t>да
нет</t>
  </si>
  <si>
    <t>да</t>
  </si>
  <si>
    <t>5.6</t>
  </si>
  <si>
    <t>Привлечение субподряда к работам</t>
  </si>
  <si>
    <t>количество видов работ отданных на субподряд\объем работ по отношению к общему</t>
  </si>
  <si>
    <t>не привлекаются
до 20%
20% и более</t>
  </si>
  <si>
    <t>не привлекают</t>
  </si>
  <si>
    <t>привелекают Промстрой в качестве субподрядчика более 20%</t>
  </si>
  <si>
    <t xml:space="preserve"> привлекают, обговаривать будут позже,  запрос какой %</t>
  </si>
  <si>
    <t xml:space="preserve">привлекают АО "ТМНУ", 35%  от объемов СМР </t>
  </si>
  <si>
    <t>Указать в описательной части предполагаемое количество всех видов ресурсов Субподрядчика, которые планируете привлекать в зависимости от графика работ (в пиковую загрузку)</t>
  </si>
  <si>
    <t>5.7</t>
  </si>
  <si>
    <t>Сроки мобилизации и перебазировки</t>
  </si>
  <si>
    <t>кол.во дней</t>
  </si>
  <si>
    <t>до 10 раб. дн. вкл.
11 и более раб. дн.</t>
  </si>
  <si>
    <t>10   календарных дней</t>
  </si>
  <si>
    <t>5  календарных дней с  момента заключения договора  или гарантийного письма</t>
  </si>
  <si>
    <t xml:space="preserve"> 30 календарных дней с момента заключения договора</t>
  </si>
  <si>
    <t>14 дней</t>
  </si>
  <si>
    <t>10 дней</t>
  </si>
  <si>
    <t>25 рабочих дней</t>
  </si>
  <si>
    <t>5.8</t>
  </si>
  <si>
    <t>Готовность приступить по гарантийному письму</t>
  </si>
  <si>
    <t>5.9</t>
  </si>
  <si>
    <t>Готовность к увеличению объема работ до __% без увеличения стоимости договора</t>
  </si>
  <si>
    <t>Готовность к увеличению объема работ до 3% без увеличения стоимости договорада</t>
  </si>
  <si>
    <t>да , 0%</t>
  </si>
  <si>
    <t>да, 0%</t>
  </si>
  <si>
    <t xml:space="preserve">да, до 10% </t>
  </si>
  <si>
    <t>При необходимости (в случае твердой цены контракта)</t>
  </si>
  <si>
    <t>5.10</t>
  </si>
  <si>
    <t>Возможность двухсменного графика работы</t>
  </si>
  <si>
    <t>При необходимости двухсменного графика работ</t>
  </si>
  <si>
    <t>ИТОГО</t>
  </si>
  <si>
    <t>Не допуск</t>
  </si>
  <si>
    <t>ЭКСПЕРТНОЕ ЗАКЛЮЧЕНИЕ СЭБ</t>
  </si>
  <si>
    <t>Заказчик (Предприятие/филиал):</t>
  </si>
  <si>
    <t>ООО "Сибур-Тобольск"</t>
  </si>
  <si>
    <t>№ закупки на B2B:</t>
  </si>
  <si>
    <t>Предмет закупки:</t>
  </si>
  <si>
    <t>Выполнение комплекса работ по монтажу систем автоматизации, электроснабжения  и проведение сопутствующих работ на Тобольской промышленной площадке</t>
  </si>
  <si>
    <t>Инициатор проверки:</t>
  </si>
  <si>
    <t>Ефимова Елена Михайловна</t>
  </si>
  <si>
    <t>Кол-во лотов:</t>
  </si>
  <si>
    <t>ЛОТ №1</t>
  </si>
  <si>
    <t>Объекты СИБТ</t>
  </si>
  <si>
    <t>ЛОТ №2</t>
  </si>
  <si>
    <t>Объекты ЗСНХ</t>
  </si>
  <si>
    <t>Предполагаемая сумма по всем лотам, руб. без учета НДС:</t>
  </si>
  <si>
    <t>Условие оплаты:</t>
  </si>
  <si>
    <t>В первый рабочий четверг  по истечении</t>
  </si>
  <si>
    <t>Кол-во календарных дней</t>
  </si>
  <si>
    <t>Наименование Контрагента:</t>
  </si>
  <si>
    <t>ИНН:</t>
  </si>
  <si>
    <t>ОГРН:</t>
  </si>
  <si>
    <t>Категория заключения (выберите из списка):</t>
  </si>
  <si>
    <t>Выявленные риски:</t>
  </si>
  <si>
    <t>Компания 1</t>
  </si>
  <si>
    <t xml:space="preserve">Риски, препятствующие работе с контрагентом, не выявлены. </t>
  </si>
  <si>
    <t>Компания 2</t>
  </si>
  <si>
    <t>Положительное с указанием отдельных рисков</t>
  </si>
  <si>
    <t>Деятельность компании в 2018г. являлась убыточной (- 876 тыс. руб.). В случае заключения сделки, исключить любое авансирование.</t>
  </si>
  <si>
    <t>Компания 3</t>
  </si>
  <si>
    <t>Отрицательное</t>
  </si>
  <si>
    <t>Компания имеет дело о банкротстве</t>
  </si>
  <si>
    <t>Предприятие</t>
  </si>
  <si>
    <t>Номер процедуры</t>
  </si>
  <si>
    <t>Наименование процедуры</t>
  </si>
  <si>
    <t>ФИО (полностью) эксперта ОТ, ПБ и Э</t>
  </si>
  <si>
    <t>Экспертное заключение по ОТ, ПБ и Э</t>
  </si>
  <si>
    <t>СмНС отсутствуют</t>
  </si>
  <si>
    <t>НС отсутствуют</t>
  </si>
  <si>
    <t>для расчета необходимы данные</t>
  </si>
  <si>
    <t>внесите данные</t>
  </si>
  <si>
    <t>Инфо по травматизму организации (за 3 предыдущих года)</t>
  </si>
  <si>
    <t>Информация о службе ОТ, ПБ, Э, БДД</t>
  </si>
  <si>
    <t>История работы с предприятиями СХ (за текущий и предыдущий год) (включая события и ЧЧ на субподряде и субподрядчиков)</t>
  </si>
  <si>
    <t>Дата оценки</t>
  </si>
  <si>
    <t>Оценка</t>
  </si>
  <si>
    <t>Результат оценки</t>
  </si>
  <si>
    <t>Комментарий и специальные мероприятия для выполнения куратором договора и подрядчиком до допуска на объект в случае его выбора</t>
  </si>
  <si>
    <t xml:space="preserve">№ </t>
  </si>
  <si>
    <t>Наименование контрагента</t>
  </si>
  <si>
    <t>ИНН</t>
  </si>
  <si>
    <t>Перечень субподрядчиков для оценки вместе с подрядчиком (наименование/ИНН)</t>
  </si>
  <si>
    <t>Количество погибших при СмНС</t>
  </si>
  <si>
    <t>Количество погибших и пострадавших при всех НС</t>
  </si>
  <si>
    <t>Средняя среднесписочная численность</t>
  </si>
  <si>
    <t>Отработанное время в человекочасах</t>
  </si>
  <si>
    <r>
      <t xml:space="preserve">Кол-во погибших на 2000 человек среднесписочной численности
</t>
    </r>
    <r>
      <rPr>
        <sz val="10"/>
        <color rgb="FFFFFF00"/>
        <rFont val="Arial"/>
        <family val="2"/>
        <charset val="204"/>
      </rPr>
      <t>(бенч -  не более 1)</t>
    </r>
  </si>
  <si>
    <r>
      <t xml:space="preserve">Кол-во погибших и пострадавших на 500 человек среднесписочной численности
</t>
    </r>
    <r>
      <rPr>
        <sz val="10"/>
        <color rgb="FFFFFF00"/>
        <rFont val="Arial"/>
        <family val="2"/>
        <charset val="204"/>
      </rPr>
      <t>(бенч -  не более 1)</t>
    </r>
  </si>
  <si>
    <r>
      <t xml:space="preserve">FAR(справоч)
</t>
    </r>
    <r>
      <rPr>
        <sz val="10"/>
        <color rgb="FFFFFF00"/>
        <rFont val="Arial"/>
        <family val="2"/>
        <charset val="204"/>
      </rPr>
      <t>(бенч -  0)</t>
    </r>
  </si>
  <si>
    <r>
      <t xml:space="preserve">LTIF(справоч)
</t>
    </r>
    <r>
      <rPr>
        <sz val="10"/>
        <color rgb="FFFFFF00"/>
        <rFont val="Arial"/>
        <family val="2"/>
        <charset val="204"/>
      </rPr>
      <t>(бенч -  не более 0,24)</t>
    </r>
  </si>
  <si>
    <t>Планируемая мобилизация (планируемое кол-во работников на объекте)</t>
  </si>
  <si>
    <t>Кол-во специалистов ОТПБЭБДД</t>
  </si>
  <si>
    <r>
      <t xml:space="preserve">Соотношение кол-ва работников, планируемых к мобилизации на 1 специалиста по ОТ (справоч)
</t>
    </r>
    <r>
      <rPr>
        <sz val="10"/>
        <color rgb="FFFFFF00"/>
        <rFont val="Arial"/>
        <family val="2"/>
        <charset val="204"/>
      </rPr>
      <t>(бенч - не более 50)</t>
    </r>
  </si>
  <si>
    <t>Должность и ФИО квалифицируемого руководителя/специалиста/представителя по ОТ, ПБ, Э, БДД (в случае отсутствия напишите "отсутствует" и в графе квалифицирован поставьте "нет")</t>
  </si>
  <si>
    <t>Квалифицирован?</t>
  </si>
  <si>
    <r>
      <t xml:space="preserve">Количество погибших при СмНС
</t>
    </r>
    <r>
      <rPr>
        <sz val="10"/>
        <color rgb="FFFFFF00"/>
        <rFont val="Arial"/>
        <family val="2"/>
        <charset val="204"/>
      </rPr>
      <t>(бенч - 0)</t>
    </r>
  </si>
  <si>
    <r>
      <t xml:space="preserve">Количество погибших и пострадавших при всех НС
</t>
    </r>
    <r>
      <rPr>
        <sz val="10"/>
        <color rgb="FFFFFF00"/>
        <rFont val="Arial"/>
        <family val="2"/>
        <charset val="204"/>
      </rPr>
      <t>(бенч - 0)</t>
    </r>
  </si>
  <si>
    <r>
      <t xml:space="preserve">Количество штрафных актов (реестр претензий)
</t>
    </r>
    <r>
      <rPr>
        <sz val="10"/>
        <color rgb="FFFFFF00"/>
        <rFont val="Arial"/>
        <family val="2"/>
        <charset val="204"/>
      </rPr>
      <t>(бенч - не более 10)</t>
    </r>
  </si>
  <si>
    <t>Отработанное время в человекочасах по организации и привлекаемым субподрядчикам на предприятиях СХ</t>
  </si>
  <si>
    <r>
      <t xml:space="preserve">FAR(справоч)
</t>
    </r>
    <r>
      <rPr>
        <sz val="10"/>
        <color rgb="FFFFFF00"/>
        <rFont val="Arial"/>
        <family val="2"/>
        <charset val="204"/>
      </rPr>
      <t>(бенч - 0)</t>
    </r>
  </si>
  <si>
    <r>
      <t xml:space="preserve">LTIF(справоч)
</t>
    </r>
    <r>
      <rPr>
        <sz val="10"/>
        <color rgb="FFFFFF00"/>
        <rFont val="Arial"/>
        <family val="2"/>
        <charset val="204"/>
      </rPr>
      <t>(бенч - не более 0,24)</t>
    </r>
  </si>
  <si>
    <t>Контрагент1</t>
  </si>
  <si>
    <t>Контрагент2</t>
  </si>
  <si>
    <t>Контрагент3</t>
  </si>
  <si>
    <t>Контрагент4</t>
  </si>
  <si>
    <t>Контрагент5</t>
  </si>
  <si>
    <t>Контрагент6</t>
  </si>
  <si>
    <t>Контрагент7</t>
  </si>
  <si>
    <t>Контрагент8</t>
  </si>
  <si>
    <t>Контрагент9</t>
  </si>
  <si>
    <t>Контрагент10</t>
  </si>
  <si>
    <t>Контрагент11</t>
  </si>
  <si>
    <t>Контрагент12</t>
  </si>
  <si>
    <t>Контрагент13</t>
  </si>
  <si>
    <t>Контрагент14</t>
  </si>
  <si>
    <t>Контрагент15</t>
  </si>
  <si>
    <t>Контрагент16</t>
  </si>
  <si>
    <t>Контрагент17</t>
  </si>
  <si>
    <t>Контрагент18</t>
  </si>
  <si>
    <t>Контрагент19</t>
  </si>
  <si>
    <t>Контрагент20</t>
  </si>
  <si>
    <t>- цвет заполненной ячейки или расчитываемой автоматически</t>
  </si>
  <si>
    <t>- цвет ячейки для заполнения</t>
  </si>
  <si>
    <t>- зона соответствия</t>
  </si>
  <si>
    <t>- зона внимания</t>
  </si>
  <si>
    <t>Справочно по сметам</t>
  </si>
  <si>
    <t>Строители</t>
  </si>
  <si>
    <t xml:space="preserve">Монтажники </t>
  </si>
  <si>
    <t xml:space="preserve">Рабочие </t>
  </si>
  <si>
    <t>Итого СМР, чел/час:</t>
  </si>
  <si>
    <t>Итого ПНР, чел/час:</t>
  </si>
  <si>
    <t>СМУ-5</t>
  </si>
  <si>
    <t>Корифей</t>
  </si>
  <si>
    <t>СпецХимСтрой</t>
  </si>
  <si>
    <t>Марис</t>
  </si>
  <si>
    <t>№ п/п</t>
  </si>
  <si>
    <t>Всего затраты на ОЗП СМР по ТКП, тыс.руб.</t>
  </si>
  <si>
    <t>Всего затраты на ОЗП ПНР вхолостую с учетом К =0.8 по ТКП, тыс.руб.</t>
  </si>
  <si>
    <t>Заработная плата рабочих</t>
  </si>
  <si>
    <t>Из ресурсного расчета
 (для бюджета)</t>
  </si>
  <si>
    <t>Удельный вес
экспертно</t>
  </si>
  <si>
    <t>Справочно
Стоимость чел/часа на проектах (без НР и СП)</t>
  </si>
  <si>
    <t>Стоимость чел/час 
без СП и без НР
(с учетом НДФЛ)</t>
  </si>
  <si>
    <t>Средняя ЗП в месяц (24дн*10ч) с учетом НДФЛ</t>
  </si>
  <si>
    <t>ООО  "Корифей"</t>
  </si>
  <si>
    <t>В договорах по проекту МАН</t>
  </si>
  <si>
    <t>Кстово  "Эстакада слива бензинов"</t>
  </si>
  <si>
    <t>Заявленный индекс на ОЗП СМР</t>
  </si>
  <si>
    <t>Заявленный индекс на ОЗП ПНР</t>
  </si>
  <si>
    <t>Средняя з/п</t>
  </si>
  <si>
    <t xml:space="preserve">Средневзвешенная з/п СМР по ТКП </t>
  </si>
  <si>
    <t>Средневзвешенная з/п ПНР по ТКП</t>
  </si>
  <si>
    <t xml:space="preserve">Сварщик м/к </t>
  </si>
  <si>
    <t xml:space="preserve">Монтажник м/к </t>
  </si>
  <si>
    <t>Сварщик ТХ</t>
  </si>
  <si>
    <t>Монтажник ТХ</t>
  </si>
  <si>
    <t xml:space="preserve">Маляр </t>
  </si>
  <si>
    <t xml:space="preserve">Электромонтажник </t>
  </si>
  <si>
    <t>Монтажник КИПиА</t>
  </si>
  <si>
    <t>Бетонщик</t>
  </si>
  <si>
    <t>Изолировщик</t>
  </si>
  <si>
    <t>АО "Воронежсинтезкаучук"</t>
  </si>
  <si>
    <t xml:space="preserve">Конкурентный лист на выполнение работ по объекту:  </t>
  </si>
  <si>
    <t>Наименование товара, работы и услуги</t>
  </si>
  <si>
    <t>Ед. изм.</t>
  </si>
  <si>
    <t>Кол-во к поставке</t>
  </si>
  <si>
    <t>Спецхимстрой</t>
  </si>
  <si>
    <t>ЛОТ № 1</t>
  </si>
  <si>
    <t>Итого по лоту № 1 без НДС</t>
  </si>
  <si>
    <t>Производитель</t>
  </si>
  <si>
    <t>Срок действия КП</t>
  </si>
  <si>
    <t xml:space="preserve">Базис поставки </t>
  </si>
  <si>
    <t>Условия оплаты, в т.ч.:</t>
  </si>
  <si>
    <t>% предоплаты</t>
  </si>
  <si>
    <t>Срок поставки</t>
  </si>
  <si>
    <t xml:space="preserve">        Расчёт приведенной цены</t>
  </si>
  <si>
    <t>Фактическое количество дней отсрочки платежа от даты поставки</t>
  </si>
  <si>
    <t>клдрн день</t>
  </si>
  <si>
    <t>Фактическое количество дней от предоплаты до поставки</t>
  </si>
  <si>
    <t>Стоимость логистики</t>
  </si>
  <si>
    <t>рублей</t>
  </si>
  <si>
    <t xml:space="preserve">Таможенные платежи </t>
  </si>
  <si>
    <t>Оплата услуг таможенного брокера</t>
  </si>
  <si>
    <t>ИТОГО Приведенная цена по лоту №1</t>
  </si>
  <si>
    <t>Примечание:</t>
  </si>
  <si>
    <t>Заключение:</t>
  </si>
  <si>
    <t>Ставка кредитования, % годовых</t>
  </si>
  <si>
    <t>Курс $, руб.</t>
  </si>
  <si>
    <t>-</t>
  </si>
  <si>
    <t>Курс Евро, руб.</t>
  </si>
  <si>
    <t>Исполнитель:</t>
  </si>
  <si>
    <t>_____________</t>
  </si>
  <si>
    <t>Дата</t>
  </si>
  <si>
    <t>Руководитель:</t>
  </si>
  <si>
    <t>Допущено</t>
  </si>
  <si>
    <t>Допущено,
при выполнении ряда условий к моменту заключения договора</t>
  </si>
  <si>
    <t>Недопуск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</si>
</sst>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0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_ * #,##0.00_ ;_ * \-#,##0.00_ ;_ * &quot;-&quot;??_ ;_ @_ "/>
    <numFmt numFmtId="167" formatCode="#,##0.00;[Red]\(#,##0.00\)"/>
    <numFmt numFmtId="168" formatCode="#,##0.000;[Red]\(#,##0.000\)"/>
    <numFmt numFmtId="169" formatCode="#,##0.0000;[Red]\(#,##0.0000\)"/>
    <numFmt numFmtId="170" formatCode="mmmm\-yy"/>
    <numFmt numFmtId="171" formatCode="#,##0.0000_);\(#,##0.0000\)"/>
    <numFmt numFmtId="172" formatCode="0.0000%"/>
    <numFmt numFmtId="173" formatCode="_(* #,##0.00_);_(* \(#,##0.00\);_(* &quot;-&quot;??_);_(@_)"/>
    <numFmt numFmtId="174" formatCode="#,##0."/>
    <numFmt numFmtId="175" formatCode="\$#."/>
    <numFmt numFmtId="176" formatCode="#.00"/>
    <numFmt numFmtId="177" formatCode="_-* #,##0\ _P_t_s_-;\-* #,##0\ _P_t_s_-;_-* &quot;-&quot;\ _P_t_s_-;_-@_-"/>
    <numFmt numFmtId="178" formatCode="_-* #,##0.00\ _P_t_s_-;\-* #,##0.00\ _P_t_s_-;_-* &quot;-&quot;??\ _P_t_s_-;_-@_-"/>
    <numFmt numFmtId="179" formatCode="_-* #,##0\ &quot;Pts&quot;_-;\-* #,##0\ &quot;Pts&quot;_-;_-* &quot;-&quot;\ &quot;Pts&quot;_-;_-@_-"/>
    <numFmt numFmtId="180" formatCode="_-* #,##0.00\ &quot;Pts&quot;_-;\-* #,##0.00\ &quot;Pts&quot;_-;_-* &quot;-&quot;??\ &quot;Pts&quot;_-;_-@_-"/>
    <numFmt numFmtId="181" formatCode="#,##0\ &quot;F&quot;;[Red]\-#,##0\ &quot;F&quot;"/>
    <numFmt numFmtId="182" formatCode="#,##0.00\ &quot;F&quot;;\-#,##0.00\ &quot;F&quot;"/>
    <numFmt numFmtId="183" formatCode="_-&quot;R&quot;* #,##0.00_-;\-&quot;R&quot;* #,##0.00_-;_-&quot;R&quot;* &quot;-&quot;??_-;_-@_-"/>
    <numFmt numFmtId="184" formatCode="m/d"/>
    <numFmt numFmtId="185" formatCode="#,##0&quot;£&quot;_);\(#,##0&quot;£&quot;\)"/>
    <numFmt numFmtId="186" formatCode="0.##"/>
    <numFmt numFmtId="187" formatCode="_-* #,##0\ _р_._-;\-* #,##0\ _р_._-;_-* &quot;-&quot;\ _р_._-;_-@_-"/>
    <numFmt numFmtId="188" formatCode="_-* #,##0.00\ _р_._-;\-* #,##0.00\ _р_._-;_-* &quot;-&quot;??\ _р_._-;_-@_-"/>
    <numFmt numFmtId="189" formatCode="_-* #,##0.00_р_._-;\-* #,##0.00_р_._-;_-* &quot;-&quot;??_р_._-;_-@_-"/>
    <numFmt numFmtId="190" formatCode="#,##0_ ;\-#,##0\ "/>
    <numFmt numFmtId="191" formatCode="#,##0.00;[Red]#,##0.00"/>
  </numFmts>
  <fonts count="100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800000"/>
      <name val="Calibri"/>
      <family val="2"/>
      <charset val="204"/>
      <scheme val="minor"/>
    </font>
    <font>
      <b/>
      <sz val="11"/>
      <color rgb="FF8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FFFFFF"/>
      <name val="Arial"/>
      <family val="2"/>
      <charset val="204"/>
    </font>
    <font>
      <b/>
      <sz val="10"/>
      <color rgb="FFFFFFFF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rgb="FFFFFFFF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b/>
      <sz val="18"/>
      <color rgb="FFFFFFFF"/>
      <name val="Arial"/>
      <family val="2"/>
      <charset val="204"/>
    </font>
    <font>
      <sz val="12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0"/>
      <name val="Arial Regular"/>
      <charset val="204"/>
    </font>
    <font>
      <b/>
      <sz val="10"/>
      <color theme="0"/>
      <name val="Arial Regular"/>
      <charset val="204"/>
    </font>
    <font>
      <sz val="11"/>
      <color theme="1"/>
      <name val="Arial Regular"/>
      <charset val="204"/>
    </font>
    <font>
      <b/>
      <sz val="9"/>
      <color theme="1"/>
      <name val="Arial Regular"/>
      <charset val="204"/>
    </font>
    <font>
      <sz val="9"/>
      <color theme="1"/>
      <name val="Arial Regular"/>
      <charset val="204"/>
    </font>
    <font>
      <b/>
      <sz val="10"/>
      <color theme="1"/>
      <name val="Arial Regular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2"/>
      <name val="Book Antiqua"/>
      <family val="1"/>
    </font>
    <font>
      <sz val="10"/>
      <name val="Arial Cyr"/>
    </font>
    <font>
      <sz val="10"/>
      <name val="Arial"/>
      <family val="2"/>
    </font>
    <font>
      <sz val="1"/>
      <color indexed="8"/>
      <name val="Courier"/>
      <family val="1"/>
      <charset val="204"/>
    </font>
    <font>
      <sz val="8"/>
      <name val="Tahoma"/>
      <family val="2"/>
      <charset val="204"/>
    </font>
    <font>
      <sz val="10"/>
      <color indexed="8"/>
      <name val="Arial"/>
      <family val="2"/>
    </font>
    <font>
      <b/>
      <sz val="12"/>
      <color indexed="8"/>
      <name val="Book Antiqua"/>
      <family val="1"/>
    </font>
    <font>
      <sz val="14"/>
      <name val="Arial"/>
      <family val="2"/>
      <charset val="204"/>
    </font>
    <font>
      <sz val="8"/>
      <name val="Arial"/>
      <family val="2"/>
    </font>
    <font>
      <b/>
      <sz val="8"/>
      <name val="Tahoma"/>
      <family val="2"/>
      <charset val="204"/>
    </font>
    <font>
      <b/>
      <sz val="12"/>
      <name val="Arial"/>
      <family val="2"/>
    </font>
    <font>
      <b/>
      <sz val="1"/>
      <color indexed="8"/>
      <name val="Courier"/>
      <family val="1"/>
      <charset val="204"/>
    </font>
    <font>
      <sz val="8"/>
      <name val="Helv"/>
    </font>
    <font>
      <u/>
      <sz val="10"/>
      <color indexed="12"/>
      <name val="Arial"/>
      <family val="2"/>
      <charset val="204"/>
    </font>
    <font>
      <u/>
      <sz val="10"/>
      <color indexed="12"/>
      <name val="Times New Roman"/>
      <family val="1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0"/>
      <name val="System"/>
      <family val="2"/>
      <charset val="204"/>
    </font>
    <font>
      <sz val="10"/>
      <color indexed="8"/>
      <name val="MS Sans Serif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name val="Pragmatica"/>
    </font>
    <font>
      <sz val="8"/>
      <color indexed="10"/>
      <name val="Arial Narrow"/>
      <family val="2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name val="Times New Roman Cyr"/>
      <family val="1"/>
      <charset val="204"/>
    </font>
    <font>
      <sz val="12"/>
      <name val="Times New Roman Cyr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E8D1BA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4"/>
      <color theme="0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3"/>
      <name val="Arial"/>
      <family val="2"/>
      <charset val="204"/>
    </font>
    <font>
      <b/>
      <sz val="14"/>
      <color theme="3"/>
      <name val="Arial"/>
      <family val="2"/>
      <charset val="204"/>
    </font>
    <font>
      <b/>
      <sz val="20"/>
      <color rgb="FF007880"/>
      <name val="Arial"/>
      <family val="2"/>
      <charset val="204"/>
    </font>
    <font>
      <sz val="12"/>
      <color rgb="FF1F497D"/>
      <name val="Arial"/>
      <family val="2"/>
      <charset val="204"/>
    </font>
    <font>
      <b/>
      <sz val="16"/>
      <color rgb="FFC00000"/>
      <name val="Arial"/>
      <family val="2"/>
      <charset val="204"/>
    </font>
    <font>
      <u/>
      <sz val="12"/>
      <color theme="10"/>
      <name val="Arial"/>
      <family val="2"/>
      <charset val="204"/>
    </font>
    <font>
      <u/>
      <sz val="16"/>
      <color theme="0"/>
      <name val="Arial"/>
      <family val="2"/>
      <charset val="204"/>
    </font>
    <font>
      <sz val="18"/>
      <color theme="3"/>
      <name val="Arial"/>
      <family val="2"/>
      <charset val="204"/>
    </font>
    <font>
      <sz val="11"/>
      <color rgb="FF1F497D"/>
      <name val="Arial"/>
      <family val="2"/>
      <charset val="204"/>
    </font>
    <font>
      <sz val="14"/>
      <color rgb="FF1F497D"/>
      <name val="Arial"/>
      <family val="2"/>
      <charset val="204"/>
    </font>
    <font>
      <b/>
      <sz val="14"/>
      <color rgb="FF1F497D"/>
      <name val="Arial"/>
      <family val="2"/>
      <charset val="204"/>
    </font>
    <font>
      <b/>
      <sz val="16"/>
      <color theme="3"/>
      <name val="Arial"/>
      <family val="2"/>
      <charset val="204"/>
    </font>
    <font>
      <sz val="13"/>
      <color theme="3"/>
      <name val="Arial"/>
      <family val="2"/>
      <charset val="204"/>
    </font>
    <font>
      <i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b/>
      <u/>
      <sz val="11"/>
      <name val="Calibri"/>
      <family val="2"/>
      <charset val="204"/>
    </font>
    <font>
      <b/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1"/>
      <color rgb="FFFFFFFF"/>
      <name val="Arial"/>
      <family val="2"/>
      <charset val="204"/>
    </font>
    <font>
      <sz val="10"/>
      <color rgb="FFFFFF0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Arial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8C9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DEAED"/>
        <bgColor indexed="64"/>
      </patternFill>
    </fill>
    <fill>
      <patternFill patternType="solid">
        <fgColor rgb="FFCBDBD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gray125"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mediumGray">
        <fgColor indexed="9"/>
        <bgColor indexed="44"/>
      </patternFill>
    </fill>
    <fill>
      <patternFill patternType="darkGray">
        <fgColor indexed="9"/>
        <bgColor indexed="29"/>
      </patternFill>
    </fill>
    <fill>
      <patternFill patternType="lightGray">
        <fgColor indexed="22"/>
        <bgColor indexed="9"/>
      </patternFill>
    </fill>
    <fill>
      <patternFill patternType="lightGray">
        <fgColor indexed="9"/>
        <bgColor indexed="9"/>
      </patternFill>
    </fill>
    <fill>
      <patternFill patternType="lightGray">
        <fgColor indexed="43"/>
        <bgColor indexed="9"/>
      </patternFill>
    </fill>
    <fill>
      <patternFill patternType="solid">
        <f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lightUp">
        <fgColor rgb="FF00B050"/>
        <bgColor theme="0"/>
      </patternFill>
    </fill>
    <fill>
      <patternFill patternType="lightUp">
        <fgColor rgb="FFFF0000"/>
      </patternFill>
    </fill>
    <fill>
      <patternFill patternType="solid">
        <fgColor rgb="FF31869B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8C95"/>
      </left>
      <right style="thin">
        <color rgb="FF008C95"/>
      </right>
      <top style="thin">
        <color rgb="FF008C95"/>
      </top>
      <bottom style="thin">
        <color rgb="FF008C95"/>
      </bottom>
      <diagonal/>
    </border>
    <border>
      <left style="dashed">
        <color rgb="FF008C95"/>
      </left>
      <right style="dashed">
        <color rgb="FF008C95"/>
      </right>
      <top style="dashed">
        <color rgb="FF008C95"/>
      </top>
      <bottom style="dashed">
        <color rgb="FF008C95"/>
      </bottom>
      <diagonal/>
    </border>
    <border>
      <left style="thin">
        <color rgb="FF008C95"/>
      </left>
      <right/>
      <top style="thin">
        <color rgb="FF008C95"/>
      </top>
      <bottom style="thin">
        <color rgb="FF008C95"/>
      </bottom>
      <diagonal/>
    </border>
    <border>
      <left/>
      <right/>
      <top style="thin">
        <color rgb="FF008C95"/>
      </top>
      <bottom style="thin">
        <color rgb="FF008C95"/>
      </bottom>
      <diagonal/>
    </border>
    <border>
      <left/>
      <right style="thin">
        <color rgb="FF008C95"/>
      </right>
      <top style="thin">
        <color rgb="FF008C95"/>
      </top>
      <bottom style="thin">
        <color rgb="FF008C95"/>
      </bottom>
      <diagonal/>
    </border>
    <border>
      <left style="dashed">
        <color rgb="FF008C95"/>
      </left>
      <right/>
      <top/>
      <bottom/>
      <diagonal/>
    </border>
    <border>
      <left style="thin">
        <color rgb="FF008C95"/>
      </left>
      <right style="thin">
        <color theme="0"/>
      </right>
      <top style="thin">
        <color theme="0"/>
      </top>
      <bottom style="thin">
        <color rgb="FF008C9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008C95"/>
      </bottom>
      <diagonal/>
    </border>
    <border>
      <left style="thin">
        <color rgb="FF008C95"/>
      </left>
      <right style="thin">
        <color rgb="FF008C95"/>
      </right>
      <top style="thin">
        <color rgb="FF008C95"/>
      </top>
      <bottom/>
      <diagonal/>
    </border>
    <border>
      <left style="thin">
        <color theme="0"/>
      </left>
      <right/>
      <top style="thin">
        <color theme="0"/>
      </top>
      <bottom style="thin">
        <color rgb="FF008C95"/>
      </bottom>
      <diagonal/>
    </border>
    <border>
      <left/>
      <right/>
      <top style="thin">
        <color theme="0"/>
      </top>
      <bottom style="thin">
        <color rgb="FF008C95"/>
      </bottom>
      <diagonal/>
    </border>
    <border>
      <left/>
      <right style="thin">
        <color rgb="FF008C95"/>
      </right>
      <top style="thin">
        <color theme="0"/>
      </top>
      <bottom style="thin">
        <color rgb="FF008C95"/>
      </bottom>
      <diagonal/>
    </border>
    <border>
      <left/>
      <right style="thin">
        <color theme="0"/>
      </right>
      <top style="thin">
        <color theme="0"/>
      </top>
      <bottom style="thin">
        <color rgb="FF008C9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rgb="FFFFFFFF"/>
      </bottom>
      <diagonal/>
    </border>
    <border>
      <left style="thin">
        <color rgb="FF31869B"/>
      </left>
      <right/>
      <top/>
      <bottom/>
      <diagonal/>
    </border>
    <border>
      <left style="thin">
        <color theme="0"/>
      </left>
      <right/>
      <top style="thin">
        <color rgb="FF31869B"/>
      </top>
      <bottom style="thin">
        <color theme="0"/>
      </bottom>
      <diagonal/>
    </border>
    <border>
      <left/>
      <right/>
      <top style="thin">
        <color rgb="FF31869B"/>
      </top>
      <bottom style="thin">
        <color theme="0"/>
      </bottom>
      <diagonal/>
    </border>
    <border>
      <left/>
      <right style="thin">
        <color rgb="FF31869B"/>
      </right>
      <top style="thin">
        <color rgb="FF31869B"/>
      </top>
      <bottom style="thin">
        <color theme="0"/>
      </bottom>
      <diagonal/>
    </border>
    <border>
      <left style="thin">
        <color rgb="FF31869B"/>
      </left>
      <right style="thin">
        <color rgb="FF31869B"/>
      </right>
      <top style="thin">
        <color rgb="FF31869B"/>
      </top>
      <bottom style="thin">
        <color rgb="FF31869B"/>
      </bottom>
      <diagonal/>
    </border>
    <border>
      <left style="thin">
        <color theme="0"/>
      </left>
      <right/>
      <top/>
      <bottom style="thin">
        <color rgb="FF31869B"/>
      </bottom>
      <diagonal/>
    </border>
    <border>
      <left style="thin">
        <color theme="0"/>
      </left>
      <right style="thin">
        <color theme="0"/>
      </right>
      <top/>
      <bottom style="thin">
        <color rgb="FF31869B"/>
      </bottom>
      <diagonal/>
    </border>
  </borders>
  <cellStyleXfs count="615">
    <xf numFmtId="0" fontId="0" fillId="0" borderId="0"/>
    <xf numFmtId="0" fontId="1" fillId="0" borderId="0"/>
    <xf numFmtId="164" fontId="9" fillId="0" borderId="0" applyFont="0" applyFill="0" applyBorder="0" applyAlignment="0" applyProtection="0"/>
    <xf numFmtId="0" fontId="10" fillId="0" borderId="0"/>
    <xf numFmtId="0" fontId="9" fillId="0" borderId="0"/>
    <xf numFmtId="0" fontId="16" fillId="0" borderId="0"/>
    <xf numFmtId="0" fontId="16" fillId="0" borderId="0"/>
    <xf numFmtId="0" fontId="11" fillId="0" borderId="0"/>
    <xf numFmtId="0" fontId="11" fillId="0" borderId="0"/>
    <xf numFmtId="0" fontId="27" fillId="0" borderId="0"/>
    <xf numFmtId="0" fontId="27" fillId="0" borderId="0"/>
    <xf numFmtId="0" fontId="11" fillId="0" borderId="0"/>
    <xf numFmtId="0" fontId="1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1" fillId="0" borderId="0"/>
    <xf numFmtId="0" fontId="28" fillId="0" borderId="0">
      <alignment vertical="top"/>
    </xf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1" fillId="0" borderId="0"/>
    <xf numFmtId="0" fontId="1" fillId="0" borderId="0"/>
    <xf numFmtId="0" fontId="11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29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16" fillId="0" borderId="0"/>
    <xf numFmtId="0" fontId="16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0" fillId="17" borderId="0" applyNumberFormat="0" applyFont="0" applyBorder="0" applyAlignment="0" applyProtection="0">
      <alignment horizontal="left"/>
    </xf>
    <xf numFmtId="0" fontId="31" fillId="0" borderId="0"/>
    <xf numFmtId="0" fontId="11" fillId="0" borderId="0"/>
    <xf numFmtId="166" fontId="32" fillId="0" borderId="0" applyFill="0" applyBorder="0" applyAlignment="0"/>
    <xf numFmtId="167" fontId="32" fillId="0" borderId="0" applyFill="0" applyBorder="0" applyAlignment="0"/>
    <xf numFmtId="168" fontId="32" fillId="0" borderId="0" applyFill="0" applyBorder="0" applyAlignment="0"/>
    <xf numFmtId="169" fontId="32" fillId="0" borderId="0" applyFill="0" applyBorder="0" applyAlignment="0"/>
    <xf numFmtId="170" fontId="32" fillId="0" borderId="0" applyFill="0" applyBorder="0" applyAlignment="0"/>
    <xf numFmtId="166" fontId="32" fillId="0" borderId="0" applyFill="0" applyBorder="0" applyAlignment="0"/>
    <xf numFmtId="171" fontId="32" fillId="0" borderId="0" applyFill="0" applyBorder="0" applyAlignment="0"/>
    <xf numFmtId="167" fontId="32" fillId="0" borderId="0" applyFill="0" applyBorder="0" applyAlignment="0"/>
    <xf numFmtId="172" fontId="32" fillId="0" borderId="0"/>
    <xf numFmtId="172" fontId="32" fillId="0" borderId="0"/>
    <xf numFmtId="172" fontId="32" fillId="0" borderId="0"/>
    <xf numFmtId="172" fontId="32" fillId="0" borderId="0"/>
    <xf numFmtId="172" fontId="32" fillId="0" borderId="0"/>
    <xf numFmtId="172" fontId="32" fillId="0" borderId="0"/>
    <xf numFmtId="172" fontId="32" fillId="0" borderId="0"/>
    <xf numFmtId="172" fontId="32" fillId="0" borderId="0"/>
    <xf numFmtId="166" fontId="32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33" fillId="0" borderId="0">
      <protection locked="0"/>
    </xf>
    <xf numFmtId="167" fontId="32" fillId="0" borderId="0" applyFont="0" applyFill="0" applyBorder="0" applyAlignment="0" applyProtection="0"/>
    <xf numFmtId="175" fontId="33" fillId="0" borderId="0">
      <protection locked="0"/>
    </xf>
    <xf numFmtId="1" fontId="34" fillId="2" borderId="0"/>
    <xf numFmtId="0" fontId="33" fillId="0" borderId="0">
      <protection locked="0"/>
    </xf>
    <xf numFmtId="0" fontId="29" fillId="0" borderId="0"/>
    <xf numFmtId="14" fontId="35" fillId="0" borderId="0" applyFill="0" applyBorder="0" applyAlignment="0"/>
    <xf numFmtId="0" fontId="36" fillId="18" borderId="17" applyNumberFormat="0" applyFont="0" applyBorder="0" applyAlignment="0" applyProtection="0">
      <alignment horizontal="right"/>
    </xf>
    <xf numFmtId="0" fontId="30" fillId="19" borderId="0" applyNumberFormat="0" applyFont="0" applyBorder="0" applyAlignment="0" applyProtection="0"/>
    <xf numFmtId="166" fontId="32" fillId="0" borderId="0" applyFill="0" applyBorder="0" applyAlignment="0"/>
    <xf numFmtId="167" fontId="32" fillId="0" borderId="0" applyFill="0" applyBorder="0" applyAlignment="0"/>
    <xf numFmtId="166" fontId="32" fillId="0" borderId="0" applyFill="0" applyBorder="0" applyAlignment="0"/>
    <xf numFmtId="171" fontId="32" fillId="0" borderId="0" applyFill="0" applyBorder="0" applyAlignment="0"/>
    <xf numFmtId="167" fontId="32" fillId="0" borderId="0" applyFill="0" applyBorder="0" applyAlignment="0"/>
    <xf numFmtId="0" fontId="1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7" fillId="0" borderId="0" applyNumberFormat="0" applyFont="0" applyFill="0" applyBorder="0" applyAlignment="0" applyProtection="0"/>
    <xf numFmtId="176" fontId="33" fillId="0" borderId="0">
      <protection locked="0"/>
    </xf>
    <xf numFmtId="0" fontId="29" fillId="0" borderId="0"/>
    <xf numFmtId="38" fontId="38" fillId="20" borderId="0" applyNumberFormat="0" applyBorder="0" applyAlignment="0" applyProtection="0"/>
    <xf numFmtId="1" fontId="39" fillId="21" borderId="0"/>
    <xf numFmtId="0" fontId="40" fillId="0" borderId="18" applyNumberFormat="0" applyAlignment="0" applyProtection="0">
      <alignment horizontal="left" vertical="center"/>
    </xf>
    <xf numFmtId="0" fontId="40" fillId="0" borderId="7">
      <alignment horizontal="left" vertical="center"/>
    </xf>
    <xf numFmtId="0" fontId="33" fillId="0" borderId="0">
      <protection locked="0"/>
    </xf>
    <xf numFmtId="0" fontId="41" fillId="0" borderId="0">
      <protection locked="0"/>
    </xf>
    <xf numFmtId="0" fontId="42" fillId="0" borderId="0" applyNumberFormat="0" applyFill="0"/>
    <xf numFmtId="0" fontId="43" fillId="0" borderId="0" applyNumberFormat="0" applyFill="0" applyBorder="0" applyAlignment="0" applyProtection="0">
      <alignment vertical="top"/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45" fillId="0" borderId="0">
      <alignment horizontal="left" vertical="center" wrapText="1"/>
    </xf>
    <xf numFmtId="0" fontId="46" fillId="0" borderId="0">
      <alignment horizontal="left" vertical="center" wrapText="1" indent="1"/>
    </xf>
    <xf numFmtId="0" fontId="46" fillId="0" borderId="0">
      <alignment horizontal="left" vertical="center" wrapText="1" indent="3"/>
    </xf>
    <xf numFmtId="10" fontId="38" fillId="21" borderId="1" applyNumberFormat="0" applyBorder="0" applyAlignment="0" applyProtection="0"/>
    <xf numFmtId="166" fontId="32" fillId="0" borderId="0" applyFill="0" applyBorder="0" applyAlignment="0"/>
    <xf numFmtId="167" fontId="32" fillId="0" borderId="0" applyFill="0" applyBorder="0" applyAlignment="0"/>
    <xf numFmtId="166" fontId="32" fillId="0" borderId="0" applyFill="0" applyBorder="0" applyAlignment="0"/>
    <xf numFmtId="171" fontId="32" fillId="0" borderId="0" applyFill="0" applyBorder="0" applyAlignment="0"/>
    <xf numFmtId="167" fontId="32" fillId="0" borderId="0" applyFill="0" applyBorder="0" applyAlignment="0"/>
    <xf numFmtId="177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47" fillId="0" borderId="0" applyNumberFormat="0" applyFill="0" applyBorder="0" applyAlignment="0" applyProtection="0"/>
    <xf numFmtId="181" fontId="32" fillId="0" borderId="0"/>
    <xf numFmtId="0" fontId="32" fillId="0" borderId="0"/>
    <xf numFmtId="0" fontId="11" fillId="0" borderId="0"/>
    <xf numFmtId="0" fontId="48" fillId="0" borderId="0"/>
    <xf numFmtId="0" fontId="11" fillId="0" borderId="0"/>
    <xf numFmtId="0" fontId="49" fillId="0" borderId="0">
      <alignment horizontal="left"/>
    </xf>
    <xf numFmtId="0" fontId="50" fillId="0" borderId="0"/>
    <xf numFmtId="170" fontId="32" fillId="0" borderId="0" applyFont="0" applyFill="0" applyBorder="0" applyAlignment="0" applyProtection="0"/>
    <xf numFmtId="182" fontId="32" fillId="0" borderId="0" applyFont="0" applyFill="0" applyBorder="0" applyAlignment="0" applyProtection="0"/>
    <xf numFmtId="10" fontId="3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166" fontId="32" fillId="0" borderId="0" applyFill="0" applyBorder="0" applyAlignment="0"/>
    <xf numFmtId="167" fontId="32" fillId="0" borderId="0" applyFill="0" applyBorder="0" applyAlignment="0"/>
    <xf numFmtId="166" fontId="32" fillId="0" borderId="0" applyFill="0" applyBorder="0" applyAlignment="0"/>
    <xf numFmtId="171" fontId="32" fillId="0" borderId="0" applyFill="0" applyBorder="0" applyAlignment="0"/>
    <xf numFmtId="167" fontId="32" fillId="0" borderId="0" applyFill="0" applyBorder="0" applyAlignment="0"/>
    <xf numFmtId="0" fontId="30" fillId="1" borderId="4" applyNumberFormat="0" applyFont="0" applyBorder="0" applyAlignment="0" applyProtection="0"/>
    <xf numFmtId="183" fontId="30" fillId="18" borderId="1" applyNumberFormat="0" applyFont="0" applyBorder="0" applyAlignment="0" applyProtection="0">
      <alignment horizontal="center"/>
    </xf>
    <xf numFmtId="49" fontId="51" fillId="22" borderId="19">
      <alignment horizontal="center"/>
    </xf>
    <xf numFmtId="49" fontId="11" fillId="22" borderId="19">
      <alignment horizontal="center"/>
    </xf>
    <xf numFmtId="49" fontId="52" fillId="0" borderId="0"/>
    <xf numFmtId="0" fontId="16" fillId="23" borderId="20"/>
    <xf numFmtId="0" fontId="16" fillId="24" borderId="20"/>
    <xf numFmtId="0" fontId="16" fillId="25" borderId="20"/>
    <xf numFmtId="49" fontId="51" fillId="22" borderId="19">
      <alignment vertical="center"/>
    </xf>
    <xf numFmtId="49" fontId="11" fillId="22" borderId="19">
      <alignment vertical="center"/>
    </xf>
    <xf numFmtId="49" fontId="11" fillId="0" borderId="0">
      <alignment horizontal="right"/>
    </xf>
    <xf numFmtId="0" fontId="16" fillId="26" borderId="20"/>
    <xf numFmtId="1" fontId="34" fillId="21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7" fillId="0" borderId="0"/>
    <xf numFmtId="1" fontId="53" fillId="0" borderId="0"/>
    <xf numFmtId="49" fontId="35" fillId="0" borderId="0" applyFill="0" applyBorder="0" applyAlignment="0"/>
    <xf numFmtId="184" fontId="32" fillId="0" borderId="0" applyFill="0" applyBorder="0" applyAlignment="0"/>
    <xf numFmtId="185" fontId="32" fillId="0" borderId="0" applyFill="0" applyBorder="0" applyAlignment="0"/>
    <xf numFmtId="0" fontId="54" fillId="0" borderId="0">
      <alignment vertical="top"/>
    </xf>
    <xf numFmtId="0" fontId="53" fillId="0" borderId="0"/>
    <xf numFmtId="0" fontId="36" fillId="18" borderId="21" applyNumberFormat="0" applyFont="0" applyBorder="0" applyAlignment="0" applyProtection="0">
      <alignment horizontal="center"/>
    </xf>
    <xf numFmtId="0" fontId="36" fillId="18" borderId="21" applyNumberFormat="0" applyFont="0" applyBorder="0" applyAlignment="0" applyProtection="0">
      <alignment horizontal="center"/>
    </xf>
    <xf numFmtId="0" fontId="53" fillId="0" borderId="0"/>
    <xf numFmtId="0" fontId="5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4" fontId="9" fillId="0" borderId="0" applyFont="0" applyFill="0" applyBorder="0" applyAlignment="0" applyProtection="0"/>
    <xf numFmtId="0" fontId="2" fillId="0" borderId="0">
      <alignment horizontal="right" vertical="top" wrapText="1"/>
    </xf>
    <xf numFmtId="0" fontId="49" fillId="0" borderId="0">
      <alignment horizontal="left"/>
    </xf>
    <xf numFmtId="0" fontId="9" fillId="0" borderId="0"/>
    <xf numFmtId="0" fontId="5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16" fillId="0" borderId="0"/>
    <xf numFmtId="0" fontId="11" fillId="0" borderId="0"/>
    <xf numFmtId="0" fontId="9" fillId="0" borderId="0"/>
    <xf numFmtId="0" fontId="9" fillId="0" borderId="0"/>
    <xf numFmtId="0" fontId="11" fillId="27" borderId="22" applyNumberFormat="0" applyFont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86" fontId="34" fillId="0" borderId="0" applyFont="0" applyFill="0" applyBorder="0" applyProtection="0">
      <alignment vertical="top"/>
    </xf>
    <xf numFmtId="0" fontId="57" fillId="0" borderId="1">
      <alignment vertical="center" wrapText="1"/>
    </xf>
    <xf numFmtId="187" fontId="58" fillId="0" borderId="0" applyFont="0" applyFill="0" applyBorder="0" applyAlignment="0" applyProtection="0"/>
    <xf numFmtId="188" fontId="58" fillId="0" borderId="0" applyFont="0" applyFill="0" applyBorder="0" applyAlignment="0" applyProtection="0"/>
    <xf numFmtId="17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73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11" fillId="0" borderId="0" applyFont="0" applyFill="0" applyBorder="0" applyAlignment="0" applyProtection="0"/>
    <xf numFmtId="0" fontId="40" fillId="0" borderId="25">
      <alignment horizontal="left" vertical="center"/>
    </xf>
    <xf numFmtId="10" fontId="38" fillId="21" borderId="23" applyNumberFormat="0" applyBorder="0" applyAlignment="0" applyProtection="0"/>
    <xf numFmtId="0" fontId="30" fillId="1" borderId="24" applyNumberFormat="0" applyFont="0" applyBorder="0" applyAlignment="0" applyProtection="0"/>
    <xf numFmtId="183" fontId="30" fillId="18" borderId="23" applyNumberFormat="0" applyFont="0" applyBorder="0" applyAlignment="0" applyProtection="0">
      <alignment horizontal="center"/>
    </xf>
    <xf numFmtId="49" fontId="51" fillId="22" borderId="26">
      <alignment horizontal="center"/>
    </xf>
    <xf numFmtId="49" fontId="11" fillId="22" borderId="26">
      <alignment horizontal="center"/>
    </xf>
    <xf numFmtId="0" fontId="16" fillId="23" borderId="27"/>
    <xf numFmtId="0" fontId="16" fillId="24" borderId="27"/>
    <xf numFmtId="0" fontId="16" fillId="25" borderId="27"/>
    <xf numFmtId="49" fontId="51" fillId="22" borderId="26">
      <alignment vertical="center"/>
    </xf>
    <xf numFmtId="49" fontId="11" fillId="22" borderId="26">
      <alignment vertical="center"/>
    </xf>
    <xf numFmtId="0" fontId="16" fillId="26" borderId="27"/>
    <xf numFmtId="0" fontId="11" fillId="27" borderId="28" applyNumberFormat="0" applyFont="0" applyAlignment="0" applyProtection="0"/>
    <xf numFmtId="0" fontId="57" fillId="0" borderId="23">
      <alignment vertical="center" wrapText="1"/>
    </xf>
    <xf numFmtId="9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16" fillId="0" borderId="0"/>
    <xf numFmtId="0" fontId="9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" fillId="0" borderId="23">
      <alignment horizontal="center"/>
    </xf>
    <xf numFmtId="0" fontId="16" fillId="0" borderId="0">
      <alignment vertical="top"/>
    </xf>
    <xf numFmtId="0" fontId="2" fillId="0" borderId="23">
      <alignment horizontal="center"/>
    </xf>
    <xf numFmtId="0" fontId="2" fillId="0" borderId="0">
      <alignment vertical="top"/>
    </xf>
    <xf numFmtId="49" fontId="16" fillId="0" borderId="23">
      <alignment horizontal="center" vertical="top" wrapText="1"/>
    </xf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23">
      <alignment horizontal="center" wrapText="1"/>
    </xf>
    <xf numFmtId="0" fontId="16" fillId="0" borderId="0">
      <alignment vertical="top"/>
    </xf>
    <xf numFmtId="0" fontId="16" fillId="0" borderId="0"/>
    <xf numFmtId="0" fontId="2" fillId="0" borderId="0"/>
    <xf numFmtId="0" fontId="2" fillId="0" borderId="23">
      <alignment horizontal="center" wrapText="1"/>
    </xf>
    <xf numFmtId="0" fontId="2" fillId="0" borderId="23">
      <alignment horizontal="center"/>
    </xf>
    <xf numFmtId="0" fontId="16" fillId="0" borderId="0"/>
    <xf numFmtId="0" fontId="2" fillId="0" borderId="23">
      <alignment horizontal="center" wrapText="1"/>
    </xf>
    <xf numFmtId="0" fontId="16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16" fillId="0" borderId="0"/>
    <xf numFmtId="0" fontId="2" fillId="0" borderId="0"/>
    <xf numFmtId="164" fontId="16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2" fillId="0" borderId="23">
      <alignment horizontal="center"/>
    </xf>
    <xf numFmtId="0" fontId="2" fillId="0" borderId="23">
      <alignment horizontal="center"/>
    </xf>
    <xf numFmtId="49" fontId="16" fillId="0" borderId="23">
      <alignment horizontal="center" vertical="top" wrapText="1"/>
    </xf>
    <xf numFmtId="0" fontId="2" fillId="0" borderId="23">
      <alignment horizontal="center" wrapText="1"/>
    </xf>
    <xf numFmtId="0" fontId="2" fillId="0" borderId="23">
      <alignment horizontal="center" wrapText="1"/>
    </xf>
    <xf numFmtId="0" fontId="2" fillId="0" borderId="23">
      <alignment horizontal="center"/>
    </xf>
    <xf numFmtId="0" fontId="2" fillId="0" borderId="23">
      <alignment horizontal="center" wrapText="1"/>
    </xf>
    <xf numFmtId="0" fontId="16" fillId="0" borderId="23">
      <alignment vertical="top" wrapText="1"/>
    </xf>
    <xf numFmtId="0" fontId="10" fillId="0" borderId="0"/>
    <xf numFmtId="164" fontId="10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9" fillId="0" borderId="0"/>
    <xf numFmtId="9" fontId="10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10" fillId="0" borderId="0"/>
    <xf numFmtId="0" fontId="9" fillId="0" borderId="0"/>
    <xf numFmtId="0" fontId="9" fillId="0" borderId="0"/>
    <xf numFmtId="0" fontId="9" fillId="0" borderId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2" fillId="0" borderId="23">
      <alignment horizontal="center"/>
    </xf>
    <xf numFmtId="0" fontId="2" fillId="0" borderId="23">
      <alignment horizontal="center"/>
    </xf>
    <xf numFmtId="49" fontId="16" fillId="0" borderId="23">
      <alignment horizontal="center" vertical="top" wrapText="1"/>
    </xf>
    <xf numFmtId="0" fontId="2" fillId="0" borderId="23">
      <alignment horizontal="center" wrapText="1"/>
    </xf>
    <xf numFmtId="0" fontId="2" fillId="0" borderId="23">
      <alignment horizontal="center" wrapText="1"/>
    </xf>
    <xf numFmtId="0" fontId="2" fillId="0" borderId="23">
      <alignment horizontal="center"/>
    </xf>
    <xf numFmtId="0" fontId="2" fillId="0" borderId="23">
      <alignment horizontal="center" wrapText="1"/>
    </xf>
    <xf numFmtId="188" fontId="9" fillId="0" borderId="0" applyFont="0" applyFill="0" applyBorder="0" applyAlignment="0" applyProtection="0"/>
    <xf numFmtId="0" fontId="9" fillId="0" borderId="0"/>
    <xf numFmtId="188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9" fillId="0" borderId="0"/>
    <xf numFmtId="188" fontId="9" fillId="0" borderId="0" applyFont="0" applyFill="0" applyBorder="0" applyAlignment="0" applyProtection="0"/>
    <xf numFmtId="0" fontId="9" fillId="0" borderId="0"/>
    <xf numFmtId="0" fontId="2" fillId="0" borderId="23">
      <alignment horizontal="center"/>
    </xf>
    <xf numFmtId="0" fontId="2" fillId="0" borderId="23">
      <alignment horizontal="center"/>
    </xf>
    <xf numFmtId="49" fontId="16" fillId="0" borderId="23">
      <alignment horizontal="center" vertical="top" wrapText="1"/>
    </xf>
    <xf numFmtId="0" fontId="2" fillId="0" borderId="23">
      <alignment horizontal="center" wrapText="1"/>
    </xf>
    <xf numFmtId="0" fontId="2" fillId="0" borderId="23">
      <alignment horizontal="center" wrapText="1"/>
    </xf>
    <xf numFmtId="0" fontId="2" fillId="0" borderId="23">
      <alignment horizontal="center"/>
    </xf>
    <xf numFmtId="0" fontId="2" fillId="0" borderId="23">
      <alignment horizontal="center" wrapText="1"/>
    </xf>
    <xf numFmtId="188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0" fontId="2" fillId="0" borderId="23">
      <alignment horizontal="center"/>
    </xf>
    <xf numFmtId="0" fontId="2" fillId="0" borderId="23">
      <alignment horizontal="center"/>
    </xf>
    <xf numFmtId="49" fontId="16" fillId="0" borderId="23">
      <alignment horizontal="center" vertical="top" wrapText="1"/>
    </xf>
    <xf numFmtId="0" fontId="2" fillId="0" borderId="23">
      <alignment horizontal="center" wrapText="1"/>
    </xf>
    <xf numFmtId="0" fontId="2" fillId="0" borderId="23">
      <alignment horizontal="center" wrapText="1"/>
    </xf>
    <xf numFmtId="0" fontId="2" fillId="0" borderId="23">
      <alignment horizontal="center"/>
    </xf>
    <xf numFmtId="0" fontId="2" fillId="0" borderId="23">
      <alignment horizontal="center" wrapText="1"/>
    </xf>
    <xf numFmtId="188" fontId="9" fillId="0" borderId="0" applyFont="0" applyFill="0" applyBorder="0" applyAlignment="0" applyProtection="0"/>
    <xf numFmtId="0" fontId="9" fillId="0" borderId="0"/>
    <xf numFmtId="18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6" fillId="0" borderId="0">
      <alignment vertical="top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top"/>
    </xf>
    <xf numFmtId="0" fontId="16" fillId="0" borderId="0"/>
    <xf numFmtId="0" fontId="16" fillId="0" borderId="0"/>
    <xf numFmtId="0" fontId="16" fillId="0" borderId="0"/>
    <xf numFmtId="189" fontId="9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0" fillId="0" borderId="0"/>
    <xf numFmtId="0" fontId="16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0" fillId="0" borderId="0"/>
  </cellStyleXfs>
  <cellXfs count="322">
    <xf numFmtId="0" fontId="0" fillId="0" borderId="0" xfId="0"/>
    <xf numFmtId="3" fontId="2" fillId="2" borderId="1" xfId="1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3" fontId="2" fillId="2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2" fillId="2" borderId="1" xfId="1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/>
    </xf>
    <xf numFmtId="49" fontId="2" fillId="2" borderId="3" xfId="1" applyNumberFormat="1" applyFont="1" applyFill="1" applyBorder="1" applyAlignment="1">
      <alignment horizontal="left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3" fontId="2" fillId="0" borderId="3" xfId="1" applyNumberFormat="1" applyFont="1" applyBorder="1" applyAlignment="1">
      <alignment horizontal="left" vertical="center" wrapText="1"/>
    </xf>
    <xf numFmtId="3" fontId="2" fillId="2" borderId="3" xfId="1" applyNumberFormat="1" applyFont="1" applyFill="1" applyBorder="1" applyAlignment="1">
      <alignment horizontal="left" vertical="center" wrapText="1"/>
    </xf>
    <xf numFmtId="9" fontId="2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3" fontId="2" fillId="2" borderId="2" xfId="1" applyNumberFormat="1" applyFont="1" applyFill="1" applyBorder="1" applyAlignment="1">
      <alignment horizontal="center" vertical="center" wrapText="1"/>
    </xf>
    <xf numFmtId="3" fontId="2" fillId="0" borderId="3" xfId="1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3" fontId="2" fillId="2" borderId="4" xfId="1" applyNumberFormat="1" applyFont="1" applyFill="1" applyBorder="1" applyAlignment="1">
      <alignment horizontal="left" vertical="center" wrapText="1"/>
    </xf>
    <xf numFmtId="9" fontId="2" fillId="0" borderId="2" xfId="1" applyNumberFormat="1" applyFont="1" applyBorder="1" applyAlignment="1">
      <alignment horizontal="center" vertical="center" wrapText="1"/>
    </xf>
    <xf numFmtId="3" fontId="2" fillId="0" borderId="2" xfId="1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9" fontId="2" fillId="2" borderId="1" xfId="1" applyNumberFormat="1" applyFont="1" applyFill="1" applyBorder="1" applyAlignment="1">
      <alignment horizontal="center" vertical="center" wrapText="1"/>
    </xf>
    <xf numFmtId="3" fontId="2" fillId="2" borderId="2" xfId="1" applyNumberFormat="1" applyFont="1" applyFill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left" vertical="center" wrapText="1"/>
    </xf>
    <xf numFmtId="3" fontId="2" fillId="2" borderId="3" xfId="1" applyNumberFormat="1" applyFont="1" applyFill="1" applyBorder="1" applyAlignment="1">
      <alignment horizontal="center" vertical="center" wrapText="1"/>
    </xf>
    <xf numFmtId="3" fontId="2" fillId="6" borderId="3" xfId="1" applyNumberFormat="1" applyFont="1" applyFill="1" applyBorder="1" applyAlignment="1">
      <alignment horizontal="center" vertical="center" wrapText="1"/>
    </xf>
    <xf numFmtId="3" fontId="2" fillId="6" borderId="1" xfId="1" applyNumberFormat="1" applyFont="1" applyFill="1" applyBorder="1" applyAlignment="1">
      <alignment horizontal="left" vertical="center" wrapText="1"/>
    </xf>
    <xf numFmtId="9" fontId="2" fillId="6" borderId="1" xfId="1" applyNumberFormat="1" applyFont="1" applyFill="1" applyBorder="1" applyAlignment="1">
      <alignment horizontal="center" vertical="center" wrapText="1"/>
    </xf>
    <xf numFmtId="165" fontId="2" fillId="6" borderId="3" xfId="1" applyNumberFormat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5" borderId="3" xfId="1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1" applyNumberFormat="1" applyFont="1" applyFill="1" applyBorder="1" applyAlignment="1" applyProtection="1">
      <alignment horizontal="center" vertical="center" wrapText="1"/>
      <protection locked="0"/>
    </xf>
    <xf numFmtId="3" fontId="2" fillId="6" borderId="3" xfId="1" applyNumberFormat="1" applyFont="1" applyFill="1" applyBorder="1" applyAlignment="1" applyProtection="1">
      <alignment horizontal="center" vertical="center" wrapText="1"/>
      <protection locked="0"/>
    </xf>
    <xf numFmtId="3" fontId="2" fillId="5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2" borderId="3" xfId="1" applyNumberFormat="1" applyFont="1" applyFill="1" applyBorder="1" applyAlignment="1" applyProtection="1">
      <alignment horizontal="center" vertical="center" wrapText="1"/>
      <protection locked="0"/>
    </xf>
    <xf numFmtId="3" fontId="2" fillId="7" borderId="3" xfId="1" applyNumberFormat="1" applyFont="1" applyFill="1" applyBorder="1" applyAlignment="1">
      <alignment horizontal="center" vertical="center" wrapText="1"/>
    </xf>
    <xf numFmtId="3" fontId="2" fillId="7" borderId="9" xfId="1" applyNumberFormat="1" applyFont="1" applyFill="1" applyBorder="1" applyAlignment="1">
      <alignment horizontal="center" vertical="center" wrapText="1"/>
    </xf>
    <xf numFmtId="3" fontId="2" fillId="7" borderId="1" xfId="1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3" fontId="2" fillId="7" borderId="3" xfId="1" applyNumberFormat="1" applyFont="1" applyFill="1" applyBorder="1" applyAlignment="1" applyProtection="1">
      <alignment horizontal="center" vertical="center" wrapText="1"/>
      <protection locked="0"/>
    </xf>
    <xf numFmtId="3" fontId="2" fillId="7" borderId="6" xfId="1" applyNumberFormat="1" applyFont="1" applyFill="1" applyBorder="1" applyAlignment="1" applyProtection="1">
      <alignment horizontal="center" vertical="center" wrapText="1"/>
      <protection locked="0"/>
    </xf>
    <xf numFmtId="3" fontId="2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22" fillId="8" borderId="1" xfId="0" applyFont="1" applyFill="1" applyBorder="1" applyAlignment="1">
      <alignment horizontal="right" vertical="center" wrapText="1"/>
    </xf>
    <xf numFmtId="44" fontId="25" fillId="15" borderId="1" xfId="0" applyNumberFormat="1" applyFont="1" applyFill="1" applyBorder="1" applyAlignment="1">
      <alignment horizontal="left" vertical="top" wrapText="1"/>
    </xf>
    <xf numFmtId="44" fontId="25" fillId="15" borderId="1" xfId="0" applyNumberFormat="1" applyFont="1" applyFill="1" applyBorder="1" applyAlignment="1">
      <alignment horizontal="left" vertical="center" wrapText="1"/>
    </xf>
    <xf numFmtId="4" fontId="25" fillId="15" borderId="7" xfId="0" applyNumberFormat="1" applyFont="1" applyFill="1" applyBorder="1" applyAlignment="1">
      <alignment horizontal="left" vertical="top" wrapText="1"/>
    </xf>
    <xf numFmtId="4" fontId="25" fillId="15" borderId="8" xfId="0" applyNumberFormat="1" applyFont="1" applyFill="1" applyBorder="1" applyAlignment="1">
      <alignment horizontal="left" vertical="top" wrapText="1"/>
    </xf>
    <xf numFmtId="0" fontId="22" fillId="8" borderId="1" xfId="0" applyFont="1" applyFill="1" applyBorder="1" applyAlignment="1">
      <alignment horizontal="center" vertical="center" wrapText="1"/>
    </xf>
    <xf numFmtId="0" fontId="23" fillId="16" borderId="1" xfId="0" applyFont="1" applyFill="1" applyBorder="1" applyAlignment="1">
      <alignment horizontal="center" vertical="center" wrapText="1"/>
    </xf>
    <xf numFmtId="0" fontId="25" fillId="16" borderId="1" xfId="0" applyFont="1" applyFill="1" applyBorder="1" applyAlignment="1">
      <alignment horizontal="center" vertical="center"/>
    </xf>
    <xf numFmtId="1" fontId="25" fillId="16" borderId="1" xfId="0" applyNumberFormat="1" applyFont="1" applyFill="1" applyBorder="1" applyAlignment="1">
      <alignment horizontal="center" vertical="center"/>
    </xf>
    <xf numFmtId="3" fontId="2" fillId="7" borderId="3" xfId="1" applyNumberFormat="1" applyFont="1" applyFill="1" applyBorder="1" applyAlignment="1" applyProtection="1">
      <alignment vertical="center" wrapText="1"/>
      <protection locked="0"/>
    </xf>
    <xf numFmtId="3" fontId="59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21" fillId="8" borderId="0" xfId="0" applyFont="1" applyFill="1" applyAlignment="1">
      <alignment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23" fillId="0" borderId="0" xfId="0" applyFont="1" applyAlignment="1" applyProtection="1">
      <alignment vertical="center" textRotation="90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Protection="1">
      <protection locked="0"/>
    </xf>
    <xf numFmtId="0" fontId="26" fillId="0" borderId="0" xfId="0" applyFont="1" applyAlignment="1" applyProtection="1">
      <alignment horizontal="center"/>
      <protection locked="0"/>
    </xf>
    <xf numFmtId="0" fontId="60" fillId="9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11" fillId="12" borderId="1" xfId="3" applyFont="1" applyFill="1" applyBorder="1" applyAlignment="1">
      <alignment horizontal="left" vertical="center" wrapText="1"/>
    </xf>
    <xf numFmtId="0" fontId="10" fillId="0" borderId="1" xfId="3" applyBorder="1" applyAlignment="1">
      <alignment vertical="center"/>
    </xf>
    <xf numFmtId="0" fontId="11" fillId="29" borderId="1" xfId="3" applyFont="1" applyFill="1" applyBorder="1" applyAlignment="1">
      <alignment horizontal="center" vertical="center" wrapText="1"/>
    </xf>
    <xf numFmtId="0" fontId="0" fillId="14" borderId="1" xfId="0" applyFill="1" applyBorder="1" applyAlignment="1">
      <alignment vertical="center"/>
    </xf>
    <xf numFmtId="0" fontId="0" fillId="16" borderId="1" xfId="0" applyFill="1" applyBorder="1" applyAlignment="1">
      <alignment vertical="center"/>
    </xf>
    <xf numFmtId="0" fontId="62" fillId="0" borderId="0" xfId="0" applyFont="1"/>
    <xf numFmtId="0" fontId="0" fillId="0" borderId="0" xfId="0" applyAlignment="1">
      <alignment horizontal="left"/>
    </xf>
    <xf numFmtId="0" fontId="60" fillId="9" borderId="1" xfId="0" applyFont="1" applyFill="1" applyBorder="1" applyAlignment="1">
      <alignment horizontal="left" vertical="center"/>
    </xf>
    <xf numFmtId="0" fontId="63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10" fillId="0" borderId="1" xfId="3" applyBorder="1" applyAlignment="1">
      <alignment horizontal="left" vertical="center" wrapText="1"/>
    </xf>
    <xf numFmtId="0" fontId="62" fillId="28" borderId="1" xfId="0" applyFont="1" applyFill="1" applyBorder="1" applyAlignment="1" applyProtection="1">
      <alignment horizontal="center" vertical="center" wrapText="1"/>
      <protection locked="0"/>
    </xf>
    <xf numFmtId="0" fontId="65" fillId="0" borderId="0" xfId="0" applyFont="1" applyProtection="1">
      <protection locked="0"/>
    </xf>
    <xf numFmtId="0" fontId="55" fillId="0" borderId="0" xfId="162" applyAlignment="1" applyProtection="1">
      <alignment vertical="center" wrapText="1"/>
      <protection locked="0"/>
    </xf>
    <xf numFmtId="0" fontId="76" fillId="0" borderId="0" xfId="0" applyFont="1" applyAlignment="1" applyProtection="1">
      <alignment horizontal="left" vertical="top"/>
      <protection locked="0"/>
    </xf>
    <xf numFmtId="0" fontId="69" fillId="0" borderId="0" xfId="0" applyFont="1" applyAlignment="1" applyProtection="1">
      <alignment horizontal="left" vertical="top" wrapText="1"/>
      <protection locked="0"/>
    </xf>
    <xf numFmtId="0" fontId="72" fillId="0" borderId="0" xfId="162" applyFont="1" applyAlignment="1" applyProtection="1">
      <alignment horizontal="center" vertical="center" wrapText="1"/>
      <protection locked="0"/>
    </xf>
    <xf numFmtId="0" fontId="63" fillId="0" borderId="1" xfId="0" applyFont="1" applyBorder="1" applyAlignment="1" applyProtection="1">
      <alignment horizontal="center" vertical="center" wrapText="1"/>
      <protection locked="0"/>
    </xf>
    <xf numFmtId="0" fontId="63" fillId="0" borderId="1" xfId="0" applyFont="1" applyBorder="1" applyAlignment="1" applyProtection="1">
      <alignment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0" xfId="0" applyFont="1" applyFill="1" applyAlignment="1">
      <alignment vertical="center" wrapText="1"/>
    </xf>
    <xf numFmtId="165" fontId="4" fillId="4" borderId="0" xfId="0" applyNumberFormat="1" applyFont="1" applyFill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4" fillId="4" borderId="15" xfId="0" applyFont="1" applyFill="1" applyBorder="1" applyAlignment="1">
      <alignment vertical="center" wrapText="1"/>
    </xf>
    <xf numFmtId="165" fontId="4" fillId="4" borderId="15" xfId="0" applyNumberFormat="1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/>
    </xf>
    <xf numFmtId="3" fontId="4" fillId="3" borderId="7" xfId="1" applyNumberFormat="1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12" fillId="13" borderId="10" xfId="614" applyFont="1" applyFill="1" applyBorder="1" applyAlignment="1">
      <alignment horizontal="center" vertical="center" wrapText="1" readingOrder="1"/>
    </xf>
    <xf numFmtId="0" fontId="17" fillId="11" borderId="13" xfId="614" applyFont="1" applyFill="1" applyBorder="1" applyAlignment="1">
      <alignment horizontal="center" vertical="center" wrapText="1"/>
    </xf>
    <xf numFmtId="0" fontId="80" fillId="0" borderId="0" xfId="0" applyFont="1"/>
    <xf numFmtId="164" fontId="80" fillId="0" borderId="0" xfId="0" applyNumberFormat="1" applyFont="1"/>
    <xf numFmtId="0" fontId="80" fillId="0" borderId="1" xfId="0" applyFont="1" applyBorder="1"/>
    <xf numFmtId="190" fontId="81" fillId="0" borderId="1" xfId="0" applyNumberFormat="1" applyFont="1" applyBorder="1" applyAlignment="1">
      <alignment horizontal="center" vertical="center"/>
    </xf>
    <xf numFmtId="9" fontId="80" fillId="0" borderId="1" xfId="211" applyFont="1" applyBorder="1"/>
    <xf numFmtId="9" fontId="80" fillId="0" borderId="0" xfId="211" applyFont="1"/>
    <xf numFmtId="190" fontId="80" fillId="0" borderId="1" xfId="0" applyNumberFormat="1" applyFont="1" applyBorder="1"/>
    <xf numFmtId="0" fontId="82" fillId="28" borderId="1" xfId="0" applyFont="1" applyFill="1" applyBorder="1" applyAlignment="1">
      <alignment horizontal="center" vertical="center" wrapText="1"/>
    </xf>
    <xf numFmtId="164" fontId="82" fillId="28" borderId="1" xfId="2" applyFont="1" applyFill="1" applyBorder="1" applyAlignment="1">
      <alignment horizontal="center" vertical="center" wrapText="1"/>
    </xf>
    <xf numFmtId="0" fontId="82" fillId="34" borderId="1" xfId="0" applyFont="1" applyFill="1" applyBorder="1" applyAlignment="1">
      <alignment horizontal="center" vertical="center" wrapText="1"/>
    </xf>
    <xf numFmtId="0" fontId="80" fillId="28" borderId="1" xfId="0" applyFont="1" applyFill="1" applyBorder="1"/>
    <xf numFmtId="0" fontId="82" fillId="28" borderId="1" xfId="0" applyFont="1" applyFill="1" applyBorder="1"/>
    <xf numFmtId="0" fontId="82" fillId="31" borderId="1" xfId="0" applyFont="1" applyFill="1" applyBorder="1" applyAlignment="1">
      <alignment horizontal="center" vertical="center" wrapText="1"/>
    </xf>
    <xf numFmtId="190" fontId="83" fillId="28" borderId="1" xfId="0" applyNumberFormat="1" applyFont="1" applyFill="1" applyBorder="1" applyAlignment="1">
      <alignment horizontal="center" vertical="center"/>
    </xf>
    <xf numFmtId="0" fontId="80" fillId="34" borderId="1" xfId="0" applyFont="1" applyFill="1" applyBorder="1"/>
    <xf numFmtId="0" fontId="80" fillId="31" borderId="1" xfId="0" applyFont="1" applyFill="1" applyBorder="1"/>
    <xf numFmtId="164" fontId="82" fillId="28" borderId="1" xfId="0" applyNumberFormat="1" applyFont="1" applyFill="1" applyBorder="1"/>
    <xf numFmtId="164" fontId="83" fillId="28" borderId="1" xfId="2" applyFont="1" applyFill="1" applyBorder="1" applyAlignment="1">
      <alignment horizontal="center" vertical="center"/>
    </xf>
    <xf numFmtId="164" fontId="80" fillId="28" borderId="1" xfId="0" applyNumberFormat="1" applyFont="1" applyFill="1" applyBorder="1"/>
    <xf numFmtId="190" fontId="81" fillId="28" borderId="1" xfId="0" applyNumberFormat="1" applyFont="1" applyFill="1" applyBorder="1" applyAlignment="1">
      <alignment horizontal="center" vertical="center"/>
    </xf>
    <xf numFmtId="164" fontId="80" fillId="28" borderId="1" xfId="2" applyFont="1" applyFill="1" applyBorder="1"/>
    <xf numFmtId="164" fontId="80" fillId="34" borderId="1" xfId="2" applyFont="1" applyFill="1" applyBorder="1"/>
    <xf numFmtId="164" fontId="80" fillId="34" borderId="1" xfId="0" applyNumberFormat="1" applyFont="1" applyFill="1" applyBorder="1"/>
    <xf numFmtId="9" fontId="80" fillId="34" borderId="1" xfId="211" applyFont="1" applyFill="1" applyBorder="1"/>
    <xf numFmtId="164" fontId="80" fillId="31" borderId="1" xfId="2" applyFont="1" applyFill="1" applyBorder="1"/>
    <xf numFmtId="164" fontId="80" fillId="35" borderId="1" xfId="2" applyFont="1" applyFill="1" applyBorder="1"/>
    <xf numFmtId="164" fontId="80" fillId="0" borderId="1" xfId="0" applyNumberFormat="1" applyFont="1" applyBorder="1"/>
    <xf numFmtId="0" fontId="80" fillId="35" borderId="1" xfId="0" applyFont="1" applyFill="1" applyBorder="1"/>
    <xf numFmtId="164" fontId="80" fillId="35" borderId="0" xfId="2" applyFont="1" applyFill="1"/>
    <xf numFmtId="0" fontId="80" fillId="35" borderId="0" xfId="0" applyFont="1" applyFill="1"/>
    <xf numFmtId="164" fontId="82" fillId="28" borderId="1" xfId="2" applyFont="1" applyFill="1" applyBorder="1"/>
    <xf numFmtId="2" fontId="82" fillId="28" borderId="1" xfId="0" applyNumberFormat="1" applyFont="1" applyFill="1" applyBorder="1"/>
    <xf numFmtId="0" fontId="11" fillId="0" borderId="0" xfId="318"/>
    <xf numFmtId="0" fontId="84" fillId="0" borderId="0" xfId="318" applyFont="1" applyAlignment="1">
      <alignment horizontal="left" vertical="top" wrapText="1"/>
    </xf>
    <xf numFmtId="0" fontId="85" fillId="0" borderId="0" xfId="318" applyFont="1" applyAlignment="1">
      <alignment horizontal="center"/>
    </xf>
    <xf numFmtId="0" fontId="14" fillId="0" borderId="0" xfId="318" applyFont="1" applyAlignment="1">
      <alignment horizontal="center"/>
    </xf>
    <xf numFmtId="0" fontId="85" fillId="0" borderId="42" xfId="318" applyFont="1" applyBorder="1" applyAlignment="1">
      <alignment vertical="center" wrapText="1"/>
    </xf>
    <xf numFmtId="0" fontId="85" fillId="0" borderId="2" xfId="318" applyFont="1" applyBorder="1" applyAlignment="1">
      <alignment horizontal="center" vertical="center" wrapText="1"/>
    </xf>
    <xf numFmtId="0" fontId="86" fillId="0" borderId="1" xfId="318" applyFont="1" applyBorder="1" applyAlignment="1">
      <alignment horizontal="center" vertical="center" wrapText="1"/>
    </xf>
    <xf numFmtId="0" fontId="85" fillId="0" borderId="42" xfId="318" applyFont="1" applyBorder="1" applyAlignment="1">
      <alignment vertical="center"/>
    </xf>
    <xf numFmtId="0" fontId="87" fillId="0" borderId="1" xfId="318" applyFont="1" applyBorder="1" applyAlignment="1">
      <alignment horizontal="center" vertical="center" wrapText="1"/>
    </xf>
    <xf numFmtId="4" fontId="84" fillId="0" borderId="1" xfId="318" applyNumberFormat="1" applyFont="1" applyBorder="1" applyAlignment="1">
      <alignment horizontal="center" vertical="center" wrapText="1"/>
    </xf>
    <xf numFmtId="0" fontId="88" fillId="0" borderId="0" xfId="318" applyFont="1" applyAlignment="1">
      <alignment wrapText="1"/>
    </xf>
    <xf numFmtId="4" fontId="84" fillId="15" borderId="1" xfId="318" applyNumberFormat="1" applyFont="1" applyFill="1" applyBorder="1" applyAlignment="1">
      <alignment horizontal="center" vertical="center" wrapText="1"/>
    </xf>
    <xf numFmtId="0" fontId="89" fillId="5" borderId="1" xfId="318" applyFont="1" applyFill="1" applyBorder="1" applyAlignment="1">
      <alignment vertical="center" wrapText="1"/>
    </xf>
    <xf numFmtId="0" fontId="85" fillId="5" borderId="1" xfId="318" applyFont="1" applyFill="1" applyBorder="1" applyAlignment="1">
      <alignment horizontal="center" vertical="center" wrapText="1"/>
    </xf>
    <xf numFmtId="4" fontId="89" fillId="5" borderId="1" xfId="318" applyNumberFormat="1" applyFont="1" applyFill="1" applyBorder="1" applyAlignment="1">
      <alignment horizontal="center" vertical="center" wrapText="1"/>
    </xf>
    <xf numFmtId="0" fontId="87" fillId="0" borderId="1" xfId="318" applyFont="1" applyBorder="1" applyAlignment="1">
      <alignment vertical="center" wrapText="1"/>
    </xf>
    <xf numFmtId="0" fontId="84" fillId="0" borderId="1" xfId="318" applyFont="1" applyBorder="1" applyAlignment="1">
      <alignment horizontal="center" vertical="center" wrapText="1"/>
    </xf>
    <xf numFmtId="0" fontId="90" fillId="0" borderId="1" xfId="318" applyFont="1" applyBorder="1" applyAlignment="1">
      <alignment horizontal="center" vertical="center" wrapText="1"/>
    </xf>
    <xf numFmtId="0" fontId="91" fillId="0" borderId="1" xfId="318" applyFont="1" applyBorder="1" applyAlignment="1">
      <alignment horizontal="center" vertical="center" wrapText="1"/>
    </xf>
    <xf numFmtId="14" fontId="87" fillId="0" borderId="1" xfId="318" applyNumberFormat="1" applyFont="1" applyBorder="1" applyAlignment="1">
      <alignment horizontal="center" vertical="center" wrapText="1"/>
    </xf>
    <xf numFmtId="0" fontId="19" fillId="0" borderId="0" xfId="318" applyFont="1"/>
    <xf numFmtId="0" fontId="2" fillId="0" borderId="1" xfId="318" applyFont="1" applyBorder="1" applyAlignment="1">
      <alignment horizontal="center" vertical="center" wrapText="1"/>
    </xf>
    <xf numFmtId="0" fontId="11" fillId="0" borderId="1" xfId="318" applyBorder="1"/>
    <xf numFmtId="0" fontId="92" fillId="0" borderId="1" xfId="318" applyFont="1" applyBorder="1" applyAlignment="1">
      <alignment vertical="center" wrapText="1"/>
    </xf>
    <xf numFmtId="0" fontId="93" fillId="0" borderId="1" xfId="318" applyFont="1" applyBorder="1" applyAlignment="1">
      <alignment horizontal="center" vertical="center" wrapText="1"/>
    </xf>
    <xf numFmtId="0" fontId="93" fillId="0" borderId="42" xfId="318" applyFont="1" applyBorder="1" applyAlignment="1">
      <alignment horizontal="center" vertical="center" wrapText="1"/>
    </xf>
    <xf numFmtId="9" fontId="79" fillId="0" borderId="1" xfId="181" applyFont="1" applyBorder="1" applyAlignment="1">
      <alignment horizontal="center" vertical="center" wrapText="1"/>
    </xf>
    <xf numFmtId="0" fontId="52" fillId="0" borderId="0" xfId="318" applyFont="1"/>
    <xf numFmtId="0" fontId="2" fillId="0" borderId="42" xfId="318" applyFont="1" applyBorder="1" applyAlignment="1">
      <alignment horizontal="center" vertical="center" wrapText="1"/>
    </xf>
    <xf numFmtId="3" fontId="2" fillId="0" borderId="1" xfId="318" applyNumberFormat="1" applyFont="1" applyBorder="1" applyAlignment="1">
      <alignment horizontal="center" vertical="center" wrapText="1"/>
    </xf>
    <xf numFmtId="0" fontId="85" fillId="0" borderId="1" xfId="318" applyFont="1" applyBorder="1" applyAlignment="1">
      <alignment vertical="center"/>
    </xf>
    <xf numFmtId="0" fontId="11" fillId="0" borderId="1" xfId="318" applyBorder="1" applyAlignment="1">
      <alignment horizontal="center" vertical="center"/>
    </xf>
    <xf numFmtId="0" fontId="11" fillId="0" borderId="42" xfId="318" applyBorder="1" applyAlignment="1">
      <alignment horizontal="center" vertical="center"/>
    </xf>
    <xf numFmtId="0" fontId="84" fillId="0" borderId="42" xfId="318" applyFont="1" applyBorder="1" applyAlignment="1">
      <alignment horizontal="center" vertical="center" wrapText="1"/>
    </xf>
    <xf numFmtId="0" fontId="79" fillId="0" borderId="42" xfId="318" applyFont="1" applyBorder="1" applyAlignment="1">
      <alignment horizontal="center" vertical="center" wrapText="1"/>
    </xf>
    <xf numFmtId="191" fontId="84" fillId="2" borderId="1" xfId="318" applyNumberFormat="1" applyFont="1" applyFill="1" applyBorder="1" applyAlignment="1">
      <alignment horizontal="center" vertical="center" wrapText="1"/>
    </xf>
    <xf numFmtId="0" fontId="85" fillId="36" borderId="1" xfId="318" applyFont="1" applyFill="1" applyBorder="1" applyAlignment="1">
      <alignment vertical="center" wrapText="1"/>
    </xf>
    <xf numFmtId="0" fontId="2" fillId="36" borderId="1" xfId="318" applyFont="1" applyFill="1" applyBorder="1" applyAlignment="1">
      <alignment horizontal="center" vertical="center" wrapText="1"/>
    </xf>
    <xf numFmtId="4" fontId="89" fillId="36" borderId="42" xfId="318" applyNumberFormat="1" applyFont="1" applyFill="1" applyBorder="1" applyAlignment="1">
      <alignment horizontal="center" vertical="center" wrapText="1"/>
    </xf>
    <xf numFmtId="4" fontId="89" fillId="36" borderId="1" xfId="318" applyNumberFormat="1" applyFont="1" applyFill="1" applyBorder="1" applyAlignment="1">
      <alignment horizontal="center" vertical="center" wrapText="1"/>
    </xf>
    <xf numFmtId="0" fontId="85" fillId="0" borderId="1" xfId="318" applyFont="1" applyBorder="1" applyAlignment="1">
      <alignment vertical="center" wrapText="1"/>
    </xf>
    <xf numFmtId="0" fontId="84" fillId="0" borderId="42" xfId="318" applyFont="1" applyBorder="1" applyAlignment="1">
      <alignment vertical="center" wrapText="1"/>
    </xf>
    <xf numFmtId="0" fontId="84" fillId="0" borderId="7" xfId="318" applyFont="1" applyBorder="1" applyAlignment="1">
      <alignment vertical="center" wrapText="1"/>
    </xf>
    <xf numFmtId="0" fontId="84" fillId="0" borderId="0" xfId="318" applyFont="1" applyAlignment="1">
      <alignment vertical="center" wrapText="1"/>
    </xf>
    <xf numFmtId="0" fontId="94" fillId="0" borderId="0" xfId="318" applyFont="1" applyAlignment="1">
      <alignment horizontal="center" vertical="center" wrapText="1"/>
    </xf>
    <xf numFmtId="10" fontId="11" fillId="0" borderId="0" xfId="181" applyNumberFormat="1"/>
    <xf numFmtId="0" fontId="11" fillId="0" borderId="0" xfId="318" applyAlignment="1">
      <alignment horizontal="right"/>
    </xf>
    <xf numFmtId="0" fontId="85" fillId="0" borderId="0" xfId="318" applyFont="1" applyAlignment="1">
      <alignment horizontal="center" vertical="center" wrapText="1"/>
    </xf>
    <xf numFmtId="14" fontId="87" fillId="0" borderId="0" xfId="318" applyNumberFormat="1" applyFont="1" applyAlignment="1">
      <alignment horizontal="center" wrapText="1"/>
    </xf>
    <xf numFmtId="0" fontId="85" fillId="0" borderId="0" xfId="318" applyFont="1" applyAlignment="1">
      <alignment horizontal="right" vertical="center"/>
    </xf>
    <xf numFmtId="0" fontId="95" fillId="0" borderId="0" xfId="318" applyFont="1" applyAlignment="1">
      <alignment horizontal="center" wrapText="1"/>
    </xf>
    <xf numFmtId="0" fontId="87" fillId="0" borderId="0" xfId="318" applyFont="1" applyAlignment="1">
      <alignment horizontal="justify"/>
    </xf>
    <xf numFmtId="0" fontId="31" fillId="0" borderId="0" xfId="318" applyFont="1"/>
    <xf numFmtId="0" fontId="85" fillId="0" borderId="0" xfId="318" applyFont="1"/>
    <xf numFmtId="0" fontId="85" fillId="0" borderId="0" xfId="318" applyFont="1" applyAlignment="1">
      <alignment horizontal="justify"/>
    </xf>
    <xf numFmtId="0" fontId="85" fillId="0" borderId="0" xfId="318" applyFont="1" applyAlignment="1">
      <alignment vertical="center" wrapText="1"/>
    </xf>
    <xf numFmtId="0" fontId="13" fillId="13" borderId="10" xfId="614" applyFont="1" applyFill="1" applyBorder="1" applyAlignment="1">
      <alignment horizontal="center" vertical="center" wrapText="1" readingOrder="1"/>
    </xf>
    <xf numFmtId="0" fontId="17" fillId="6" borderId="13" xfId="614" applyFont="1" applyFill="1" applyBorder="1" applyAlignment="1">
      <alignment horizontal="center" vertical="center" wrapText="1"/>
    </xf>
    <xf numFmtId="0" fontId="0" fillId="37" borderId="0" xfId="0" applyFill="1"/>
    <xf numFmtId="0" fontId="0" fillId="11" borderId="0" xfId="0" applyFill="1"/>
    <xf numFmtId="0" fontId="0" fillId="6" borderId="0" xfId="0" applyFill="1"/>
    <xf numFmtId="49" fontId="0" fillId="0" borderId="0" xfId="0" applyNumberFormat="1"/>
    <xf numFmtId="0" fontId="0" fillId="38" borderId="0" xfId="0" applyFill="1"/>
    <xf numFmtId="0" fontId="18" fillId="13" borderId="12" xfId="614" applyFont="1" applyFill="1" applyBorder="1" applyAlignment="1">
      <alignment horizontal="center" vertical="center" wrapText="1" readingOrder="1"/>
    </xf>
    <xf numFmtId="0" fontId="18" fillId="13" borderId="14" xfId="614" applyFont="1" applyFill="1" applyBorder="1" applyAlignment="1">
      <alignment horizontal="center" vertical="center" wrapText="1" readingOrder="1"/>
    </xf>
    <xf numFmtId="0" fontId="12" fillId="13" borderId="11" xfId="614" applyFont="1" applyFill="1" applyBorder="1" applyAlignment="1">
      <alignment horizontal="center" vertical="center" wrapText="1" readingOrder="1"/>
    </xf>
    <xf numFmtId="0" fontId="18" fillId="13" borderId="0" xfId="614" applyFont="1" applyFill="1" applyAlignment="1">
      <alignment horizontal="center" vertical="center" wrapText="1" readingOrder="1"/>
    </xf>
    <xf numFmtId="0" fontId="98" fillId="0" borderId="0" xfId="0" applyFont="1"/>
    <xf numFmtId="0" fontId="12" fillId="13" borderId="10" xfId="614" applyFont="1" applyFill="1" applyBorder="1" applyAlignment="1" applyProtection="1">
      <alignment horizontal="left" vertical="center" wrapText="1" readingOrder="1"/>
      <protection locked="0"/>
    </xf>
    <xf numFmtId="0" fontId="17" fillId="11" borderId="13" xfId="614" applyFont="1" applyFill="1" applyBorder="1" applyAlignment="1" applyProtection="1">
      <alignment horizontal="center" vertical="center" wrapText="1"/>
      <protection locked="0"/>
    </xf>
    <xf numFmtId="0" fontId="12" fillId="13" borderId="10" xfId="614" applyFont="1" applyFill="1" applyBorder="1" applyAlignment="1" applyProtection="1">
      <alignment horizontal="center" vertical="center" wrapText="1" readingOrder="1"/>
      <protection locked="0"/>
    </xf>
    <xf numFmtId="0" fontId="17" fillId="11" borderId="43" xfId="614" applyFont="1" applyFill="1" applyBorder="1" applyAlignment="1" applyProtection="1">
      <alignment horizontal="center" vertical="center" wrapText="1"/>
      <protection locked="0"/>
    </xf>
    <xf numFmtId="0" fontId="17" fillId="11" borderId="43" xfId="614" applyFont="1" applyFill="1" applyBorder="1" applyAlignment="1" applyProtection="1">
      <alignment horizontal="left" vertical="center" wrapText="1"/>
      <protection locked="0"/>
    </xf>
    <xf numFmtId="2" fontId="17" fillId="6" borderId="13" xfId="614" applyNumberFormat="1" applyFont="1" applyFill="1" applyBorder="1" applyAlignment="1">
      <alignment horizontal="center" vertical="center" wrapText="1"/>
    </xf>
    <xf numFmtId="0" fontId="99" fillId="39" borderId="0" xfId="0" applyFont="1" applyFill="1"/>
    <xf numFmtId="0" fontId="0" fillId="39" borderId="0" xfId="0" applyFill="1"/>
    <xf numFmtId="0" fontId="98" fillId="39" borderId="52" xfId="0" applyFont="1" applyFill="1" applyBorder="1"/>
    <xf numFmtId="0" fontId="99" fillId="39" borderId="53" xfId="0" applyFont="1" applyFill="1" applyBorder="1"/>
    <xf numFmtId="0" fontId="0" fillId="39" borderId="47" xfId="0" applyFill="1" applyBorder="1"/>
    <xf numFmtId="0" fontId="0" fillId="0" borderId="51" xfId="0" applyBorder="1" applyProtection="1">
      <protection locked="0"/>
    </xf>
    <xf numFmtId="14" fontId="17" fillId="6" borderId="13" xfId="614" applyNumberFormat="1" applyFont="1" applyFill="1" applyBorder="1" applyAlignment="1" applyProtection="1">
      <alignment horizontal="center" vertical="center" wrapText="1"/>
      <protection locked="0"/>
    </xf>
    <xf numFmtId="0" fontId="60" fillId="9" borderId="2" xfId="0" applyFont="1" applyFill="1" applyBorder="1" applyAlignment="1">
      <alignment horizontal="left" vertical="center"/>
    </xf>
    <xf numFmtId="0" fontId="4" fillId="4" borderId="42" xfId="0" applyFont="1" applyFill="1" applyBorder="1" applyAlignment="1">
      <alignment vertical="center" wrapText="1"/>
    </xf>
    <xf numFmtId="0" fontId="4" fillId="3" borderId="42" xfId="0" applyFont="1" applyFill="1" applyBorder="1" applyAlignment="1">
      <alignment vertical="center"/>
    </xf>
    <xf numFmtId="49" fontId="2" fillId="2" borderId="42" xfId="1" applyNumberFormat="1" applyFont="1" applyFill="1" applyBorder="1" applyAlignment="1">
      <alignment horizontal="left" vertical="center" wrapText="1"/>
    </xf>
    <xf numFmtId="3" fontId="4" fillId="3" borderId="42" xfId="1" applyNumberFormat="1" applyFont="1" applyFill="1" applyBorder="1" applyAlignment="1">
      <alignment vertical="center" wrapText="1"/>
    </xf>
    <xf numFmtId="0" fontId="64" fillId="31" borderId="0" xfId="0" applyFont="1" applyFill="1" applyAlignment="1" applyProtection="1">
      <alignment horizontal="center"/>
      <protection locked="0"/>
    </xf>
    <xf numFmtId="0" fontId="64" fillId="8" borderId="0" xfId="0" applyFont="1" applyFill="1" applyAlignment="1" applyProtection="1">
      <alignment horizontal="left"/>
      <protection locked="0"/>
    </xf>
    <xf numFmtId="0" fontId="66" fillId="0" borderId="0" xfId="0" applyFont="1" applyAlignment="1" applyProtection="1">
      <alignment horizontal="left" vertical="center" wrapText="1" readingOrder="1"/>
      <protection locked="0"/>
    </xf>
    <xf numFmtId="0" fontId="74" fillId="0" borderId="31" xfId="0" applyFont="1" applyBorder="1" applyAlignment="1" applyProtection="1">
      <alignment horizontal="center" vertical="top" wrapText="1"/>
      <protection locked="0"/>
    </xf>
    <xf numFmtId="0" fontId="74" fillId="0" borderId="32" xfId="0" applyFont="1" applyBorder="1" applyAlignment="1" applyProtection="1">
      <alignment horizontal="center" vertical="top" wrapText="1"/>
      <protection locked="0"/>
    </xf>
    <xf numFmtId="0" fontId="74" fillId="0" borderId="33" xfId="0" applyFont="1" applyBorder="1" applyAlignment="1" applyProtection="1">
      <alignment horizontal="center" vertical="top" wrapText="1"/>
      <protection locked="0"/>
    </xf>
    <xf numFmtId="0" fontId="15" fillId="8" borderId="38" xfId="3" applyFont="1" applyFill="1" applyBorder="1" applyAlignment="1">
      <alignment horizontal="center" vertical="center" wrapText="1" readingOrder="1"/>
    </xf>
    <xf numFmtId="0" fontId="15" fillId="8" borderId="39" xfId="3" applyFont="1" applyFill="1" applyBorder="1" applyAlignment="1">
      <alignment horizontal="center" vertical="center" wrapText="1" readingOrder="1"/>
    </xf>
    <xf numFmtId="0" fontId="15" fillId="8" borderId="40" xfId="3" applyFont="1" applyFill="1" applyBorder="1" applyAlignment="1">
      <alignment horizontal="center" vertical="center" wrapText="1" readingOrder="1"/>
    </xf>
    <xf numFmtId="0" fontId="74" fillId="32" borderId="31" xfId="0" applyFont="1" applyFill="1" applyBorder="1" applyAlignment="1" applyProtection="1">
      <alignment horizontal="center" vertical="top" wrapText="1"/>
      <protection locked="0"/>
    </xf>
    <xf numFmtId="0" fontId="74" fillId="32" borderId="32" xfId="0" applyFont="1" applyFill="1" applyBorder="1" applyAlignment="1" applyProtection="1">
      <alignment horizontal="center" vertical="top" wrapText="1"/>
      <protection locked="0"/>
    </xf>
    <xf numFmtId="0" fontId="74" fillId="32" borderId="33" xfId="0" applyFont="1" applyFill="1" applyBorder="1" applyAlignment="1" applyProtection="1">
      <alignment horizontal="center" vertical="top" wrapText="1"/>
      <protection locked="0"/>
    </xf>
    <xf numFmtId="0" fontId="74" fillId="10" borderId="31" xfId="0" applyFont="1" applyFill="1" applyBorder="1" applyAlignment="1" applyProtection="1">
      <alignment horizontal="center" vertical="top" wrapText="1"/>
      <protection locked="0"/>
    </xf>
    <xf numFmtId="0" fontId="74" fillId="10" borderId="32" xfId="0" applyFont="1" applyFill="1" applyBorder="1" applyAlignment="1" applyProtection="1">
      <alignment horizontal="center" vertical="top" wrapText="1"/>
      <protection locked="0"/>
    </xf>
    <xf numFmtId="0" fontId="74" fillId="10" borderId="33" xfId="0" applyFont="1" applyFill="1" applyBorder="1" applyAlignment="1" applyProtection="1">
      <alignment horizontal="center" vertical="top" wrapText="1"/>
      <protection locked="0"/>
    </xf>
    <xf numFmtId="0" fontId="74" fillId="30" borderId="31" xfId="0" applyFont="1" applyFill="1" applyBorder="1" applyAlignment="1" applyProtection="1">
      <alignment horizontal="center" vertical="top" wrapText="1"/>
      <protection locked="0"/>
    </xf>
    <xf numFmtId="0" fontId="74" fillId="30" borderId="32" xfId="0" applyFont="1" applyFill="1" applyBorder="1" applyAlignment="1" applyProtection="1">
      <alignment horizontal="center" vertical="top" wrapText="1"/>
      <protection locked="0"/>
    </xf>
    <xf numFmtId="0" fontId="74" fillId="30" borderId="33" xfId="0" applyFont="1" applyFill="1" applyBorder="1" applyAlignment="1" applyProtection="1">
      <alignment horizontal="center" vertical="top" wrapText="1"/>
      <protection locked="0"/>
    </xf>
    <xf numFmtId="0" fontId="15" fillId="8" borderId="35" xfId="3" applyFont="1" applyFill="1" applyBorder="1" applyAlignment="1">
      <alignment horizontal="center" vertical="center" wrapText="1" readingOrder="1"/>
    </xf>
    <xf numFmtId="0" fontId="15" fillId="8" borderId="36" xfId="3" applyFont="1" applyFill="1" applyBorder="1" applyAlignment="1">
      <alignment horizontal="center" vertical="center" wrapText="1" readingOrder="1"/>
    </xf>
    <xf numFmtId="0" fontId="15" fillId="8" borderId="41" xfId="3" applyFont="1" applyFill="1" applyBorder="1" applyAlignment="1">
      <alignment horizontal="center" vertical="center" wrapText="1" readingOrder="1"/>
    </xf>
    <xf numFmtId="0" fontId="75" fillId="0" borderId="0" xfId="0" applyFont="1" applyAlignment="1" applyProtection="1">
      <alignment horizontal="left" vertical="center"/>
      <protection locked="0"/>
    </xf>
    <xf numFmtId="0" fontId="76" fillId="0" borderId="0" xfId="0" applyFont="1" applyAlignment="1" applyProtection="1">
      <alignment horizontal="left" vertical="top" wrapText="1"/>
      <protection locked="0"/>
    </xf>
    <xf numFmtId="0" fontId="73" fillId="0" borderId="30" xfId="0" applyFont="1" applyBorder="1" applyAlignment="1" applyProtection="1">
      <alignment horizontal="left" vertical="center" wrapText="1" readingOrder="1"/>
      <protection locked="0"/>
    </xf>
    <xf numFmtId="0" fontId="77" fillId="0" borderId="30" xfId="0" applyFont="1" applyBorder="1" applyAlignment="1" applyProtection="1">
      <alignment horizontal="left" vertical="center" wrapText="1" readingOrder="1"/>
      <protection locked="0"/>
    </xf>
    <xf numFmtId="0" fontId="78" fillId="0" borderId="30" xfId="0" applyFont="1" applyBorder="1" applyAlignment="1" applyProtection="1">
      <alignment horizontal="left" vertical="center" wrapText="1" readingOrder="1"/>
      <protection locked="0"/>
    </xf>
    <xf numFmtId="0" fontId="71" fillId="0" borderId="30" xfId="162" applyFont="1" applyBorder="1" applyAlignment="1" applyProtection="1">
      <alignment horizontal="left" vertical="center" wrapText="1"/>
      <protection locked="0"/>
    </xf>
    <xf numFmtId="0" fontId="70" fillId="0" borderId="34" xfId="0" applyFont="1" applyBorder="1" applyAlignment="1" applyProtection="1">
      <alignment horizontal="left" vertical="center"/>
      <protection locked="0"/>
    </xf>
    <xf numFmtId="0" fontId="70" fillId="0" borderId="0" xfId="0" applyFont="1" applyAlignment="1" applyProtection="1">
      <alignment horizontal="left" vertical="center"/>
      <protection locked="0"/>
    </xf>
    <xf numFmtId="14" fontId="70" fillId="0" borderId="0" xfId="0" applyNumberFormat="1" applyFont="1" applyAlignment="1" applyProtection="1">
      <alignment horizontal="left" vertical="center" wrapText="1" readingOrder="1"/>
      <protection locked="0"/>
    </xf>
    <xf numFmtId="0" fontId="75" fillId="0" borderId="0" xfId="0" applyFont="1" applyAlignment="1" applyProtection="1">
      <alignment horizontal="left" vertical="center" wrapText="1"/>
      <protection locked="0"/>
    </xf>
    <xf numFmtId="0" fontId="68" fillId="0" borderId="37" xfId="0" applyFont="1" applyBorder="1" applyAlignment="1">
      <alignment horizontal="center" vertical="center" wrapText="1" readingOrder="1"/>
    </xf>
    <xf numFmtId="0" fontId="74" fillId="0" borderId="29" xfId="0" applyFont="1" applyBorder="1" applyAlignment="1" applyProtection="1">
      <alignment horizontal="left" vertical="top" wrapText="1"/>
      <protection locked="0"/>
    </xf>
    <xf numFmtId="0" fontId="75" fillId="0" borderId="0" xfId="0" applyFont="1" applyAlignment="1" applyProtection="1">
      <alignment horizontal="left" vertical="top" wrapText="1"/>
      <protection locked="0"/>
    </xf>
    <xf numFmtId="0" fontId="67" fillId="0" borderId="0" xfId="0" applyFont="1" applyAlignment="1">
      <alignment horizontal="center" vertical="center" wrapText="1" readingOrder="1"/>
    </xf>
    <xf numFmtId="0" fontId="72" fillId="33" borderId="0" xfId="162" applyFont="1" applyFill="1" applyAlignment="1" applyProtection="1">
      <alignment horizontal="center" vertical="center" wrapText="1"/>
      <protection locked="0"/>
    </xf>
    <xf numFmtId="0" fontId="10" fillId="0" borderId="2" xfId="3" applyBorder="1" applyAlignment="1">
      <alignment horizontal="left" vertical="center" wrapText="1"/>
    </xf>
    <xf numFmtId="0" fontId="10" fillId="0" borderId="3" xfId="3" applyBorder="1" applyAlignment="1">
      <alignment horizontal="left" vertical="center" wrapText="1"/>
    </xf>
    <xf numFmtId="0" fontId="61" fillId="0" borderId="0" xfId="0" applyFont="1" applyAlignment="1">
      <alignment horizontal="center"/>
    </xf>
    <xf numFmtId="0" fontId="60" fillId="9" borderId="2" xfId="0" applyFont="1" applyFill="1" applyBorder="1" applyAlignment="1">
      <alignment horizontal="left" vertical="center"/>
    </xf>
    <xf numFmtId="0" fontId="60" fillId="9" borderId="3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5" fillId="15" borderId="42" xfId="0" applyFont="1" applyFill="1" applyBorder="1" applyAlignment="1">
      <alignment horizontal="left" vertical="top" wrapText="1"/>
    </xf>
    <xf numFmtId="0" fontId="25" fillId="15" borderId="7" xfId="0" applyFont="1" applyFill="1" applyBorder="1" applyAlignment="1">
      <alignment horizontal="left" vertical="top" wrapText="1"/>
    </xf>
    <xf numFmtId="0" fontId="25" fillId="15" borderId="8" xfId="0" applyFont="1" applyFill="1" applyBorder="1" applyAlignment="1">
      <alignment horizontal="left" vertical="top" wrapText="1"/>
    </xf>
    <xf numFmtId="0" fontId="22" fillId="8" borderId="1" xfId="0" applyFont="1" applyFill="1" applyBorder="1" applyAlignment="1">
      <alignment horizontal="right" vertical="center"/>
    </xf>
    <xf numFmtId="0" fontId="24" fillId="15" borderId="1" xfId="0" applyFont="1" applyFill="1" applyBorder="1" applyAlignment="1">
      <alignment horizontal="center" vertical="top" wrapText="1"/>
    </xf>
    <xf numFmtId="0" fontId="24" fillId="15" borderId="2" xfId="0" applyFont="1" applyFill="1" applyBorder="1" applyAlignment="1">
      <alignment horizontal="center" vertical="top" wrapText="1"/>
    </xf>
    <xf numFmtId="0" fontId="26" fillId="5" borderId="1" xfId="0" applyFont="1" applyFill="1" applyBorder="1" applyAlignment="1">
      <alignment horizontal="center" vertical="center"/>
    </xf>
    <xf numFmtId="0" fontId="25" fillId="15" borderId="2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indent="1"/>
    </xf>
    <xf numFmtId="0" fontId="24" fillId="0" borderId="1" xfId="0" applyFont="1" applyBorder="1" applyAlignment="1">
      <alignment horizontal="left" vertical="center" indent="1"/>
    </xf>
    <xf numFmtId="0" fontId="23" fillId="15" borderId="1" xfId="0" applyFont="1" applyFill="1" applyBorder="1" applyAlignment="1">
      <alignment horizontal="left" vertical="center" indent="1"/>
    </xf>
    <xf numFmtId="0" fontId="25" fillId="15" borderId="1" xfId="0" applyFont="1" applyFill="1" applyBorder="1" applyAlignment="1">
      <alignment horizontal="left" vertical="center" indent="1"/>
    </xf>
    <xf numFmtId="0" fontId="12" fillId="13" borderId="11" xfId="614" applyFont="1" applyFill="1" applyBorder="1" applyAlignment="1">
      <alignment horizontal="center" vertical="center" wrapText="1" readingOrder="1"/>
    </xf>
    <xf numFmtId="0" fontId="96" fillId="13" borderId="44" xfId="614" applyFont="1" applyFill="1" applyBorder="1" applyAlignment="1">
      <alignment horizontal="center" vertical="center" wrapText="1" readingOrder="1"/>
    </xf>
    <xf numFmtId="0" fontId="13" fillId="13" borderId="45" xfId="614" applyFont="1" applyFill="1" applyBorder="1" applyAlignment="1">
      <alignment horizontal="center" vertical="center" wrapText="1" readingOrder="1"/>
    </xf>
    <xf numFmtId="0" fontId="13" fillId="13" borderId="46" xfId="614" applyFont="1" applyFill="1" applyBorder="1" applyAlignment="1">
      <alignment horizontal="center" vertical="center" wrapText="1" readingOrder="1"/>
    </xf>
    <xf numFmtId="0" fontId="18" fillId="13" borderId="48" xfId="614" applyFont="1" applyFill="1" applyBorder="1" applyAlignment="1">
      <alignment horizontal="center" vertical="center" wrapText="1" readingOrder="1"/>
    </xf>
    <xf numFmtId="0" fontId="18" fillId="13" borderId="49" xfId="614" applyFont="1" applyFill="1" applyBorder="1" applyAlignment="1">
      <alignment horizontal="center" vertical="center" wrapText="1" readingOrder="1"/>
    </xf>
    <xf numFmtId="0" fontId="18" fillId="13" borderId="50" xfId="614" applyFont="1" applyFill="1" applyBorder="1" applyAlignment="1">
      <alignment horizontal="center" vertical="center" wrapText="1" readingOrder="1"/>
    </xf>
    <xf numFmtId="0" fontId="96" fillId="13" borderId="11" xfId="614" applyFont="1" applyFill="1" applyBorder="1" applyAlignment="1">
      <alignment horizontal="center" vertical="center" wrapText="1" readingOrder="1"/>
    </xf>
    <xf numFmtId="49" fontId="80" fillId="0" borderId="0" xfId="0" applyNumberFormat="1" applyFont="1" applyAlignment="1">
      <alignment horizontal="left" vertical="top" wrapText="1"/>
    </xf>
    <xf numFmtId="0" fontId="82" fillId="28" borderId="42" xfId="0" applyFont="1" applyFill="1" applyBorder="1" applyAlignment="1">
      <alignment horizontal="center" vertical="center" wrapText="1"/>
    </xf>
    <xf numFmtId="0" fontId="82" fillId="28" borderId="8" xfId="0" applyFont="1" applyFill="1" applyBorder="1" applyAlignment="1">
      <alignment horizontal="center" vertical="center" wrapText="1"/>
    </xf>
    <xf numFmtId="0" fontId="82" fillId="34" borderId="42" xfId="0" applyFont="1" applyFill="1" applyBorder="1" applyAlignment="1">
      <alignment horizontal="center" vertical="center" wrapText="1"/>
    </xf>
    <xf numFmtId="0" fontId="82" fillId="34" borderId="7" xfId="0" applyFont="1" applyFill="1" applyBorder="1" applyAlignment="1">
      <alignment horizontal="center" vertical="center" wrapText="1"/>
    </xf>
    <xf numFmtId="0" fontId="82" fillId="31" borderId="42" xfId="0" applyFont="1" applyFill="1" applyBorder="1" applyAlignment="1">
      <alignment horizontal="center" vertical="center" wrapText="1"/>
    </xf>
    <xf numFmtId="0" fontId="82" fillId="31" borderId="7" xfId="0" applyFont="1" applyFill="1" applyBorder="1" applyAlignment="1">
      <alignment horizontal="center" vertical="center" wrapText="1"/>
    </xf>
    <xf numFmtId="0" fontId="82" fillId="31" borderId="8" xfId="0" applyFont="1" applyFill="1" applyBorder="1" applyAlignment="1">
      <alignment horizontal="center" vertical="center" wrapText="1"/>
    </xf>
    <xf numFmtId="0" fontId="84" fillId="0" borderId="0" xfId="318" applyFont="1" applyAlignment="1">
      <alignment horizontal="left" vertical="top" wrapText="1"/>
    </xf>
    <xf numFmtId="0" fontId="85" fillId="0" borderId="0" xfId="318" applyFont="1" applyAlignment="1">
      <alignment horizontal="center" vertical="center" wrapText="1"/>
    </xf>
    <xf numFmtId="0" fontId="85" fillId="0" borderId="0" xfId="318" applyFont="1" applyAlignment="1">
      <alignment horizontal="center" vertical="center"/>
    </xf>
  </cellXfs>
  <cellStyles count="615">
    <cellStyle name="%" xfId="7"/>
    <cellStyle name="]_x000d__x000a_Zoomed=1_x000d__x000a_Row=0_x000d__x000a_Column=0_x000d__x000a_Height=0_x000d__x000a_Width=0_x000d__x000a_FontName=FoxFont_x000d__x000a_FontStyle=0_x000d__x000a_FontSize=9_x000d__x000a_PrtFontName=FoxPrin" xfId="8"/>
    <cellStyle name="__Металлургический дивизион - формы v1.2" xfId="9"/>
    <cellStyle name="__Металлургический дивизион v1.3" xfId="10"/>
    <cellStyle name="__Штабквартира - формы v1.1" xfId="11"/>
    <cellStyle name="_2009  прил 1-3 и 6-16 к регл контрактования" xfId="12"/>
    <cellStyle name="_410" xfId="13"/>
    <cellStyle name="_Book1" xfId="14"/>
    <cellStyle name="_DGP" xfId="15"/>
    <cellStyle name="_DGP_COS_DRAFT_file" xfId="16"/>
    <cellStyle name="_FR Consolidation" xfId="17"/>
    <cellStyle name="_MR Consolidated forms" xfId="18"/>
    <cellStyle name="_Scenario Analysis" xfId="19"/>
    <cellStyle name="_Scenario Analysis1" xfId="20"/>
    <cellStyle name="_Worksheet in   СoA V 2 dd 02.07" xfId="21"/>
    <cellStyle name="_горн" xfId="22"/>
    <cellStyle name="_Горнорудный дивизион - формы MR - v6.0" xfId="23"/>
    <cellStyle name="_Горнорудный дивизион - формы MR_v7.4" xfId="24"/>
    <cellStyle name="_ДДС 3 формы" xfId="25"/>
    <cellStyle name="_Заемные средства - MR and DGP" xfId="26"/>
    <cellStyle name="_Заявка на ДК на 08.12.09г. Лот Предаттестационная подготовка ИТР по ПБ" xfId="27"/>
    <cellStyle name="_Заявка на рассмотрение ДК Предаттестационная подготовка ИТР по ПБ" xfId="28"/>
    <cellStyle name="_кокс" xfId="29"/>
    <cellStyle name="_Коксоугольный дивизион - формы MR - v2 0" xfId="30"/>
    <cellStyle name="_Коксоугольный дивизион - формы MR - v2.0" xfId="31"/>
    <cellStyle name="_Критерии квалификационного отбора 2010" xfId="32"/>
    <cellStyle name="_Критерии квалификационного отбора_Кап. строительство" xfId="33"/>
    <cellStyle name="_Критерии по стирке" xfId="34"/>
    <cellStyle name="_Лот Разработка Пож Декларации1" xfId="35"/>
    <cellStyle name="_мет" xfId="36"/>
    <cellStyle name="_Металлургический дивизион - формы MR - v5.8" xfId="37"/>
    <cellStyle name="_Металлургический дивизион - формы MR - v8.2" xfId="38"/>
    <cellStyle name="_Металлургический дивизион - формы MR - v8.4" xfId="39"/>
    <cellStyle name="_Обоснование выбора подрядчика отгрузочные места  111" xfId="40"/>
    <cellStyle name="_Обоснование выбора подрядчика отгрузочные места 428" xfId="41"/>
    <cellStyle name="_Приложение №1" xfId="42"/>
    <cellStyle name="_Приложение №2" xfId="43"/>
    <cellStyle name="_Раздел №6 - Критерии квалификационного отбора_ АС ИТ 171007-1" xfId="44"/>
    <cellStyle name="_Раздел №8 - Прочее (производственная деятельность)" xfId="45"/>
    <cellStyle name="_Раздел №9 - Прочее" xfId="46"/>
    <cellStyle name="_Финики_Нина" xfId="47"/>
    <cellStyle name="_ШтабКвартира - формы MR - v3.0" xfId="48"/>
    <cellStyle name="_ШтабКвартира - формы MR - v5 0" xfId="49"/>
    <cellStyle name="_ШтабКвартира - формы MR - v7.2(уточнить соответствие)" xfId="50"/>
    <cellStyle name="_ШтабКвартира - формы MR - v8.1" xfId="51"/>
    <cellStyle name="_ШтабКвартира - формы MR - v8.2" xfId="52"/>
    <cellStyle name="=C:\WINNT35\SYSTEM32\COMMAND.COM" xfId="53"/>
    <cellStyle name="=C:\WINNT35\SYSTEM32\COMMAND.COM 2" xfId="54"/>
    <cellStyle name="1" xfId="55"/>
    <cellStyle name="AFE" xfId="56"/>
    <cellStyle name="AFE 2" xfId="57"/>
    <cellStyle name="Calc Currency (0)" xfId="58"/>
    <cellStyle name="Calc Currency (2)" xfId="59"/>
    <cellStyle name="Calc Percent (0)" xfId="60"/>
    <cellStyle name="Calc Percent (1)" xfId="61"/>
    <cellStyle name="Calc Percent (2)" xfId="62"/>
    <cellStyle name="Calc Units (0)" xfId="63"/>
    <cellStyle name="Calc Units (1)" xfId="64"/>
    <cellStyle name="Calc Units (2)" xfId="65"/>
    <cellStyle name="Comma  - Style1" xfId="66"/>
    <cellStyle name="Comma  - Style2" xfId="67"/>
    <cellStyle name="Comma  - Style3" xfId="68"/>
    <cellStyle name="Comma  - Style4" xfId="69"/>
    <cellStyle name="Comma  - Style5" xfId="70"/>
    <cellStyle name="Comma  - Style6" xfId="71"/>
    <cellStyle name="Comma  - Style7" xfId="72"/>
    <cellStyle name="Comma  - Style8" xfId="73"/>
    <cellStyle name="Comma [00]" xfId="74"/>
    <cellStyle name="Comma 2" xfId="75"/>
    <cellStyle name="Comma0" xfId="76"/>
    <cellStyle name="Currency [00]" xfId="77"/>
    <cellStyle name="Currency0" xfId="78"/>
    <cellStyle name="DataCell" xfId="79"/>
    <cellStyle name="Date" xfId="80"/>
    <cellStyle name="Date - Style2" xfId="81"/>
    <cellStyle name="Date Short" xfId="82"/>
    <cellStyle name="e" xfId="83"/>
    <cellStyle name="E1" xfId="84"/>
    <cellStyle name="Enter Currency (0)" xfId="85"/>
    <cellStyle name="Enter Currency (2)" xfId="86"/>
    <cellStyle name="Enter Units (0)" xfId="87"/>
    <cellStyle name="Enter Units (1)" xfId="88"/>
    <cellStyle name="Enter Units (2)" xfId="89"/>
    <cellStyle name="F2" xfId="90"/>
    <cellStyle name="F3" xfId="91"/>
    <cellStyle name="F6" xfId="92"/>
    <cellStyle name="Fixed" xfId="93"/>
    <cellStyle name="Fixed1 - Style1" xfId="94"/>
    <cellStyle name="Grey" xfId="95"/>
    <cellStyle name="Header" xfId="96"/>
    <cellStyle name="Header1" xfId="97"/>
    <cellStyle name="Header2" xfId="98"/>
    <cellStyle name="Header2 2" xfId="197"/>
    <cellStyle name="Heading1" xfId="99"/>
    <cellStyle name="Heading2" xfId="100"/>
    <cellStyle name="Helv 8" xfId="101"/>
    <cellStyle name="Hipervínculo" xfId="102"/>
    <cellStyle name="Hyperlink 2" xfId="103"/>
    <cellStyle name="Hyperlink1" xfId="104"/>
    <cellStyle name="Hyperlink2" xfId="105"/>
    <cellStyle name="Hyperlink3" xfId="106"/>
    <cellStyle name="Input [yellow]" xfId="107"/>
    <cellStyle name="Input [yellow] 2" xfId="198"/>
    <cellStyle name="Link Currency (0)" xfId="108"/>
    <cellStyle name="Link Currency (2)" xfId="109"/>
    <cellStyle name="Link Units (0)" xfId="110"/>
    <cellStyle name="Link Units (1)" xfId="111"/>
    <cellStyle name="Link Units (2)" xfId="112"/>
    <cellStyle name="Millares [0]_CARAT SAPIC" xfId="113"/>
    <cellStyle name="Millares_CARAT SAPIC" xfId="114"/>
    <cellStyle name="Moneda [0]_CARAT SAPIC" xfId="115"/>
    <cellStyle name="Moneda_CARAT SAPIC" xfId="116"/>
    <cellStyle name="normal" xfId="117"/>
    <cellStyle name="Normal - Style1" xfId="118"/>
    <cellStyle name="Normal 2" xfId="119"/>
    <cellStyle name="Normal 3" xfId="120"/>
    <cellStyle name="Normal 4" xfId="121"/>
    <cellStyle name="Normal 5" xfId="122"/>
    <cellStyle name="Normal 6" xfId="123"/>
    <cellStyle name="Normal_01 Шаблон запроса для предквалификации по МТР v3" xfId="124"/>
    <cellStyle name="Percent [0]" xfId="125"/>
    <cellStyle name="Percent [00]" xfId="126"/>
    <cellStyle name="Percent [2]" xfId="127"/>
    <cellStyle name="Porcentual_PROVBRID (2)" xfId="128"/>
    <cellStyle name="PrePop Currency (0)" xfId="129"/>
    <cellStyle name="PrePop Currency (2)" xfId="130"/>
    <cellStyle name="PrePop Units (0)" xfId="131"/>
    <cellStyle name="PrePop Units (1)" xfId="132"/>
    <cellStyle name="PrePop Units (2)" xfId="133"/>
    <cellStyle name="Q" xfId="134"/>
    <cellStyle name="Q 2" xfId="199"/>
    <cellStyle name="qa" xfId="135"/>
    <cellStyle name="qa 2" xfId="200"/>
    <cellStyle name="SAS FM Column drillable header" xfId="136"/>
    <cellStyle name="SAS FM Column drillable header 2" xfId="201"/>
    <cellStyle name="SAS FM Column header" xfId="137"/>
    <cellStyle name="SAS FM Column header 2" xfId="202"/>
    <cellStyle name="SAS FM Drill path" xfId="138"/>
    <cellStyle name="SAS FM Invalid data cell" xfId="139"/>
    <cellStyle name="SAS FM Invalid data cell 2" xfId="203"/>
    <cellStyle name="SAS FM Read-only data cell (data entry table)" xfId="140"/>
    <cellStyle name="SAS FM Read-only data cell (data entry table) 2" xfId="204"/>
    <cellStyle name="SAS FM Read-only data cell (read-only table)" xfId="141"/>
    <cellStyle name="SAS FM Read-only data cell (read-only table) 2" xfId="205"/>
    <cellStyle name="SAS FM Row drillable header" xfId="142"/>
    <cellStyle name="SAS FM Row drillable header 2" xfId="206"/>
    <cellStyle name="SAS FM Row header" xfId="143"/>
    <cellStyle name="SAS FM Row header 2" xfId="207"/>
    <cellStyle name="SAS FM Slicers" xfId="144"/>
    <cellStyle name="SAS FM Writeable data cell" xfId="145"/>
    <cellStyle name="SAS FM Writeable data cell 2" xfId="208"/>
    <cellStyle name="Siding" xfId="146"/>
    <cellStyle name="STYL1 - Style1" xfId="147"/>
    <cellStyle name="STYL2 - Style2" xfId="148"/>
    <cellStyle name="STYL3 - Style3" xfId="149"/>
    <cellStyle name="STYL4 - Style4" xfId="150"/>
    <cellStyle name="STYL5 - Style5" xfId="151"/>
    <cellStyle name="Style 1" xfId="152"/>
    <cellStyle name="Text" xfId="153"/>
    <cellStyle name="Text Indent A" xfId="154"/>
    <cellStyle name="Text Indent B" xfId="155"/>
    <cellStyle name="Text Indent C" xfId="156"/>
    <cellStyle name="Update" xfId="157"/>
    <cellStyle name="vb-rynok" xfId="158"/>
    <cellStyle name="X" xfId="159"/>
    <cellStyle name="Z" xfId="160"/>
    <cellStyle name="Акт" xfId="218"/>
    <cellStyle name="Акт 2" xfId="245"/>
    <cellStyle name="Акт 3" xfId="268"/>
    <cellStyle name="Акт 4" xfId="282"/>
    <cellStyle name="Акт 5" xfId="293"/>
    <cellStyle name="АктМТСН" xfId="219"/>
    <cellStyle name="АктМТСН 2" xfId="304"/>
    <cellStyle name="ВедРесурсов" xfId="220"/>
    <cellStyle name="ВедРесурсов 2" xfId="246"/>
    <cellStyle name="ВедРесурсов 3" xfId="269"/>
    <cellStyle name="ВедРесурсов 4" xfId="283"/>
    <cellStyle name="ВедРесурсов 5" xfId="294"/>
    <cellStyle name="ВедРесурсовАкт" xfId="221"/>
    <cellStyle name="Внебиржевой" xfId="161"/>
    <cellStyle name="Гиперссылка 2" xfId="162"/>
    <cellStyle name="Гиперссылка 3" xfId="163"/>
    <cellStyle name="Денежный 2" xfId="164"/>
    <cellStyle name="Дефектовка" xfId="222"/>
    <cellStyle name="Дефектовка 2" xfId="247"/>
    <cellStyle name="Дефектовка 3" xfId="270"/>
    <cellStyle name="Дефектовка 4" xfId="284"/>
    <cellStyle name="Дефектовка 5" xfId="295"/>
    <cellStyle name="Индексы" xfId="223"/>
    <cellStyle name="Индексы 2" xfId="305"/>
    <cellStyle name="Итоги" xfId="165"/>
    <cellStyle name="ИтогоАктБазЦ" xfId="224"/>
    <cellStyle name="ИтогоАктБИМ" xfId="225"/>
    <cellStyle name="ИтогоАктБИМ 2" xfId="306"/>
    <cellStyle name="ИтогоАктРесМет" xfId="226"/>
    <cellStyle name="ИтогоАктРесМет 2" xfId="307"/>
    <cellStyle name="ИтогоБазЦ" xfId="227"/>
    <cellStyle name="ИтогоБИМ" xfId="228"/>
    <cellStyle name="ИтогоБИМ 2" xfId="308"/>
    <cellStyle name="ИтогоРесМет" xfId="229"/>
    <cellStyle name="ИтогоРесМет 2" xfId="309"/>
    <cellStyle name="ЛокСмета" xfId="230"/>
    <cellStyle name="ЛокСмета 2" xfId="248"/>
    <cellStyle name="ЛокСмета 3" xfId="271"/>
    <cellStyle name="ЛокСмета 4" xfId="285"/>
    <cellStyle name="ЛокСмета 5" xfId="296"/>
    <cellStyle name="ЛокСмМТСН" xfId="231"/>
    <cellStyle name="ЛокСмМТСН 2" xfId="310"/>
    <cellStyle name="М29" xfId="232"/>
    <cellStyle name="М29 2" xfId="311"/>
    <cellStyle name="ОбСмета" xfId="214"/>
    <cellStyle name="ОбСмета 2" xfId="312"/>
    <cellStyle name="Обычный" xfId="0" builtinId="0"/>
    <cellStyle name="Обычный 10" xfId="290"/>
    <cellStyle name="Обычный 10 20" xfId="319"/>
    <cellStyle name="Обычный 10 3" xfId="215"/>
    <cellStyle name="Обычный 104" xfId="595"/>
    <cellStyle name="Обычный 105" xfId="599"/>
    <cellStyle name="Обычный 106" xfId="491"/>
    <cellStyle name="Обычный 107" xfId="598"/>
    <cellStyle name="Обычный 108" xfId="603"/>
    <cellStyle name="Обычный 109" xfId="604"/>
    <cellStyle name="Обычный 11" xfId="292"/>
    <cellStyle name="Обычный 110" xfId="596"/>
    <cellStyle name="Обычный 111" xfId="602"/>
    <cellStyle name="Обычный 112" xfId="608"/>
    <cellStyle name="Обычный 114" xfId="594"/>
    <cellStyle name="Обычный 118" xfId="613"/>
    <cellStyle name="Обычный 12" xfId="301"/>
    <cellStyle name="Обычный 12 2" xfId="260"/>
    <cellStyle name="Обычный 120" xfId="609"/>
    <cellStyle name="Обычный 121" xfId="605"/>
    <cellStyle name="Обычный 122" xfId="597"/>
    <cellStyle name="Обычный 124" xfId="610"/>
    <cellStyle name="Обычный 126" xfId="612"/>
    <cellStyle name="Обычный 13" xfId="253"/>
    <cellStyle name="Обычный 132" xfId="600"/>
    <cellStyle name="Обычный 135" xfId="611"/>
    <cellStyle name="Обычный 136" xfId="606"/>
    <cellStyle name="Обычный 137" xfId="607"/>
    <cellStyle name="Обычный 14" xfId="318"/>
    <cellStyle name="Обычный 140" xfId="601"/>
    <cellStyle name="Обычный 142" xfId="562"/>
    <cellStyle name="Обычный 143" xfId="533"/>
    <cellStyle name="Обычный 145" xfId="487"/>
    <cellStyle name="Обычный 146" xfId="563"/>
    <cellStyle name="Обычный 148" xfId="534"/>
    <cellStyle name="Обычный 149" xfId="488"/>
    <cellStyle name="Обычный 150" xfId="535"/>
    <cellStyle name="Обычный 151" xfId="564"/>
    <cellStyle name="Обычный 152" xfId="536"/>
    <cellStyle name="Обычный 156" xfId="518"/>
    <cellStyle name="Обычный 158" xfId="565"/>
    <cellStyle name="Обычный 159" xfId="537"/>
    <cellStyle name="Обычный 161" xfId="566"/>
    <cellStyle name="Обычный 165" xfId="567"/>
    <cellStyle name="Обычный 167" xfId="489"/>
    <cellStyle name="Обычный 168" xfId="439"/>
    <cellStyle name="Обычный 169" xfId="568"/>
    <cellStyle name="Обычный 170" xfId="376"/>
    <cellStyle name="Обычный 171" xfId="490"/>
    <cellStyle name="Обычный 172" xfId="440"/>
    <cellStyle name="Обычный 175" xfId="373"/>
    <cellStyle name="Обычный 176" xfId="519"/>
    <cellStyle name="Обычный 2" xfId="4"/>
    <cellStyle name="Обычный 2 2" xfId="5"/>
    <cellStyle name="Обычный 2 2 2" xfId="6"/>
    <cellStyle name="Обычный 2 2 3" xfId="256"/>
    <cellStyle name="Обычный 2 3" xfId="166"/>
    <cellStyle name="Обычный 2 3 2" xfId="167"/>
    <cellStyle name="Обычный 2 4" xfId="261"/>
    <cellStyle name="Обычный 25" xfId="317"/>
    <cellStyle name="Обычный 28" xfId="168"/>
    <cellStyle name="Обычный 3" xfId="3"/>
    <cellStyle name="Обычный 3 2" xfId="169"/>
    <cellStyle name="Обычный 3 2 2" xfId="614"/>
    <cellStyle name="Обычный 3 3" xfId="170"/>
    <cellStyle name="Обычный 3 3 2" xfId="316"/>
    <cellStyle name="Обычный 3 3 2 2 5 17" xfId="262"/>
    <cellStyle name="Обычный 3 3 2 2 5 17 2" xfId="263"/>
    <cellStyle name="Обычный 3 4" xfId="171"/>
    <cellStyle name="Обычный 3 5" xfId="172"/>
    <cellStyle name="Обычный 335" xfId="569"/>
    <cellStyle name="Обычный 336" xfId="538"/>
    <cellStyle name="Обычный 339" xfId="492"/>
    <cellStyle name="Обычный 34 28" xfId="320"/>
    <cellStyle name="Обычный 340" xfId="570"/>
    <cellStyle name="Обычный 342" xfId="539"/>
    <cellStyle name="Обычный 343" xfId="493"/>
    <cellStyle name="Обычный 344" xfId="571"/>
    <cellStyle name="Обычный 345" xfId="540"/>
    <cellStyle name="Обычный 346" xfId="494"/>
    <cellStyle name="Обычный 347" xfId="572"/>
    <cellStyle name="Обычный 348" xfId="541"/>
    <cellStyle name="Обычный 349" xfId="495"/>
    <cellStyle name="Обычный 35 28" xfId="321"/>
    <cellStyle name="Обычный 351" xfId="573"/>
    <cellStyle name="Обычный 352" xfId="542"/>
    <cellStyle name="Обычный 353" xfId="496"/>
    <cellStyle name="Обычный 354" xfId="497"/>
    <cellStyle name="Обычный 355" xfId="574"/>
    <cellStyle name="Обычный 356" xfId="543"/>
    <cellStyle name="Обычный 357" xfId="498"/>
    <cellStyle name="Обычный 358" xfId="575"/>
    <cellStyle name="Обычный 359" xfId="544"/>
    <cellStyle name="Обычный 36 29" xfId="322"/>
    <cellStyle name="Обычный 36 29 2" xfId="323"/>
    <cellStyle name="Обычный 36 29 2 3" xfId="324"/>
    <cellStyle name="Обычный 36 29 4" xfId="325"/>
    <cellStyle name="Обычный 360" xfId="520"/>
    <cellStyle name="Обычный 361" xfId="499"/>
    <cellStyle name="Обычный 363" xfId="576"/>
    <cellStyle name="Обычный 364" xfId="545"/>
    <cellStyle name="Обычный 366" xfId="521"/>
    <cellStyle name="Обычный 367" xfId="500"/>
    <cellStyle name="Обычный 368" xfId="577"/>
    <cellStyle name="Обычный 370" xfId="546"/>
    <cellStyle name="Обычный 371" xfId="501"/>
    <cellStyle name="Обычный 372" xfId="578"/>
    <cellStyle name="Обычный 373" xfId="547"/>
    <cellStyle name="Обычный 374" xfId="522"/>
    <cellStyle name="Обычный 375" xfId="523"/>
    <cellStyle name="Обычный 376" xfId="502"/>
    <cellStyle name="Обычный 377" xfId="579"/>
    <cellStyle name="Обычный 378" xfId="548"/>
    <cellStyle name="Обычный 379" xfId="503"/>
    <cellStyle name="Обычный 380" xfId="580"/>
    <cellStyle name="Обычный 381" xfId="549"/>
    <cellStyle name="Обычный 382" xfId="504"/>
    <cellStyle name="Обычный 383" xfId="581"/>
    <cellStyle name="Обычный 384" xfId="550"/>
    <cellStyle name="Обычный 385" xfId="524"/>
    <cellStyle name="Обычный 386" xfId="505"/>
    <cellStyle name="Обычный 387" xfId="582"/>
    <cellStyle name="Обычный 388" xfId="551"/>
    <cellStyle name="Обычный 389" xfId="525"/>
    <cellStyle name="Обычный 391" xfId="506"/>
    <cellStyle name="Обычный 393" xfId="583"/>
    <cellStyle name="Обычный 394" xfId="552"/>
    <cellStyle name="Обычный 395" xfId="526"/>
    <cellStyle name="Обычный 396" xfId="507"/>
    <cellStyle name="Обычный 397" xfId="584"/>
    <cellStyle name="Обычный 398" xfId="553"/>
    <cellStyle name="Обычный 4" xfId="173"/>
    <cellStyle name="Обычный 4 2" xfId="174"/>
    <cellStyle name="Обычный 4 3" xfId="175"/>
    <cellStyle name="Обычный 400" xfId="508"/>
    <cellStyle name="Обычный 401" xfId="585"/>
    <cellStyle name="Обычный 402" xfId="554"/>
    <cellStyle name="Обычный 403" xfId="509"/>
    <cellStyle name="Обычный 404" xfId="586"/>
    <cellStyle name="Обычный 405" xfId="555"/>
    <cellStyle name="Обычный 406" xfId="510"/>
    <cellStyle name="Обычный 407" xfId="587"/>
    <cellStyle name="Обычный 408" xfId="556"/>
    <cellStyle name="Обычный 409" xfId="528"/>
    <cellStyle name="Обычный 410" xfId="511"/>
    <cellStyle name="Обычный 411" xfId="588"/>
    <cellStyle name="Обычный 412" xfId="557"/>
    <cellStyle name="Обычный 413" xfId="512"/>
    <cellStyle name="Обычный 414" xfId="589"/>
    <cellStyle name="Обычный 415" xfId="558"/>
    <cellStyle name="Обычный 416" xfId="513"/>
    <cellStyle name="Обычный 417" xfId="590"/>
    <cellStyle name="Обычный 418" xfId="559"/>
    <cellStyle name="Обычный 419" xfId="529"/>
    <cellStyle name="Обычный 420" xfId="591"/>
    <cellStyle name="Обычный 421" xfId="560"/>
    <cellStyle name="Обычный 422" xfId="530"/>
    <cellStyle name="Обычный 423" xfId="515"/>
    <cellStyle name="Обычный 424" xfId="592"/>
    <cellStyle name="Обычный 425" xfId="561"/>
    <cellStyle name="Обычный 426" xfId="531"/>
    <cellStyle name="Обычный 427" xfId="532"/>
    <cellStyle name="Обычный 428" xfId="516"/>
    <cellStyle name="Обычный 429" xfId="514"/>
    <cellStyle name="Обычный 430" xfId="593"/>
    <cellStyle name="Обычный 431" xfId="426"/>
    <cellStyle name="Обычный 432" xfId="517"/>
    <cellStyle name="Обычный 433" xfId="527"/>
    <cellStyle name="Обычный 434" xfId="327"/>
    <cellStyle name="Обычный 435" xfId="375"/>
    <cellStyle name="Обычный 436" xfId="442"/>
    <cellStyle name="Обычный 437" xfId="333"/>
    <cellStyle name="Обычный 440" xfId="336"/>
    <cellStyle name="Обычный 441" xfId="427"/>
    <cellStyle name="Обычный 442" xfId="384"/>
    <cellStyle name="Обычный 443" xfId="450"/>
    <cellStyle name="Обычный 444" xfId="343"/>
    <cellStyle name="Обычный 445" xfId="428"/>
    <cellStyle name="Обычный 446" xfId="391"/>
    <cellStyle name="Обычный 447" xfId="457"/>
    <cellStyle name="Обычный 450" xfId="392"/>
    <cellStyle name="Обычный 451" xfId="458"/>
    <cellStyle name="Обычный 453" xfId="430"/>
    <cellStyle name="Обычный 464" xfId="349"/>
    <cellStyle name="Обычный 469" xfId="432"/>
    <cellStyle name="Обычный 473" xfId="433"/>
    <cellStyle name="Обычный 486" xfId="350"/>
    <cellStyle name="Обычный 487" xfId="397"/>
    <cellStyle name="Обычный 489" xfId="462"/>
    <cellStyle name="Обычный 490" xfId="334"/>
    <cellStyle name="Обычный 491" xfId="382"/>
    <cellStyle name="Обычный 492" xfId="448"/>
    <cellStyle name="Обычный 493" xfId="353"/>
    <cellStyle name="Обычный 494" xfId="400"/>
    <cellStyle name="Обычный 495" xfId="465"/>
    <cellStyle name="Обычный 497" xfId="381"/>
    <cellStyle name="Обычный 498" xfId="447"/>
    <cellStyle name="Обычный 499" xfId="332"/>
    <cellStyle name="Обычный 5" xfId="176"/>
    <cellStyle name="Обычный 5 2" xfId="177"/>
    <cellStyle name="Обычный 5 3" xfId="178"/>
    <cellStyle name="Обычный 500" xfId="355"/>
    <cellStyle name="Обычный 501" xfId="402"/>
    <cellStyle name="Обычный 502" xfId="467"/>
    <cellStyle name="Обычный 503" xfId="356"/>
    <cellStyle name="Обычный 504" xfId="435"/>
    <cellStyle name="Обычный 505" xfId="403"/>
    <cellStyle name="Обычный 506" xfId="468"/>
    <cellStyle name="Обычный 507" xfId="340"/>
    <cellStyle name="Обычный 508" xfId="388"/>
    <cellStyle name="Обычный 509" xfId="454"/>
    <cellStyle name="Обычный 513" xfId="357"/>
    <cellStyle name="Обычный 514" xfId="436"/>
    <cellStyle name="Обычный 515" xfId="404"/>
    <cellStyle name="Обычный 516" xfId="469"/>
    <cellStyle name="Обычный 517" xfId="341"/>
    <cellStyle name="Обычный 518" xfId="389"/>
    <cellStyle name="Обычный 519" xfId="455"/>
    <cellStyle name="Обычный 520" xfId="342"/>
    <cellStyle name="Обычный 521" xfId="390"/>
    <cellStyle name="Обычный 522" xfId="456"/>
    <cellStyle name="Обычный 523" xfId="358"/>
    <cellStyle name="Обычный 524" xfId="405"/>
    <cellStyle name="Обычный 525" xfId="470"/>
    <cellStyle name="Обычный 526" xfId="359"/>
    <cellStyle name="Обычный 527" xfId="406"/>
    <cellStyle name="Обычный 528" xfId="471"/>
    <cellStyle name="Обычный 529" xfId="360"/>
    <cellStyle name="Обычный 530" xfId="407"/>
    <cellStyle name="Обычный 531" xfId="472"/>
    <cellStyle name="Обычный 532" xfId="361"/>
    <cellStyle name="Обычный 533" xfId="408"/>
    <cellStyle name="Обычный 534" xfId="473"/>
    <cellStyle name="Обычный 535" xfId="362"/>
    <cellStyle name="Обычный 536" xfId="409"/>
    <cellStyle name="Обычный 537" xfId="474"/>
    <cellStyle name="Обычный 538" xfId="363"/>
    <cellStyle name="Обычный 539" xfId="410"/>
    <cellStyle name="Обычный 540" xfId="475"/>
    <cellStyle name="Обычный 541" xfId="364"/>
    <cellStyle name="Обычный 542" xfId="411"/>
    <cellStyle name="Обычный 543" xfId="476"/>
    <cellStyle name="Обычный 544" xfId="412"/>
    <cellStyle name="Обычный 545" xfId="413"/>
    <cellStyle name="Обычный 546" xfId="414"/>
    <cellStyle name="Обычный 547" xfId="477"/>
    <cellStyle name="Обычный 548" xfId="365"/>
    <cellStyle name="Обычный 549" xfId="415"/>
    <cellStyle name="Обычный 550" xfId="478"/>
    <cellStyle name="Обычный 551" xfId="366"/>
    <cellStyle name="Обычный 552" xfId="416"/>
    <cellStyle name="Обычный 553" xfId="479"/>
    <cellStyle name="Обычный 554" xfId="367"/>
    <cellStyle name="Обычный 555" xfId="417"/>
    <cellStyle name="Обычный 556" xfId="480"/>
    <cellStyle name="Обычный 558" xfId="368"/>
    <cellStyle name="Обычный 559" xfId="418"/>
    <cellStyle name="Обычный 560" xfId="481"/>
    <cellStyle name="Обычный 561" xfId="419"/>
    <cellStyle name="Обычный 562" xfId="420"/>
    <cellStyle name="Обычный 563" xfId="421"/>
    <cellStyle name="Обычный 564" xfId="482"/>
    <cellStyle name="Обычный 565" xfId="369"/>
    <cellStyle name="Обычный 566" xfId="437"/>
    <cellStyle name="Обычный 567" xfId="422"/>
    <cellStyle name="Обычный 568" xfId="483"/>
    <cellStyle name="Обычный 570" xfId="328"/>
    <cellStyle name="Обычный 571" xfId="377"/>
    <cellStyle name="Обычный 572" xfId="443"/>
    <cellStyle name="Обычный 573" xfId="329"/>
    <cellStyle name="Обычный 574" xfId="378"/>
    <cellStyle name="Обычный 575" xfId="444"/>
    <cellStyle name="Обычный 577" xfId="326"/>
    <cellStyle name="Обычный 578" xfId="374"/>
    <cellStyle name="Обычный 579" xfId="441"/>
    <cellStyle name="Обычный 580" xfId="370"/>
    <cellStyle name="Обычный 581" xfId="423"/>
    <cellStyle name="Обычный 582" xfId="484"/>
    <cellStyle name="Обычный 583" xfId="371"/>
    <cellStyle name="Обычный 584" xfId="424"/>
    <cellStyle name="Обычный 585" xfId="485"/>
    <cellStyle name="Обычный 586" xfId="372"/>
    <cellStyle name="Обычный 587" xfId="438"/>
    <cellStyle name="Обычный 588" xfId="425"/>
    <cellStyle name="Обычный 589" xfId="486"/>
    <cellStyle name="Обычный 590" xfId="330"/>
    <cellStyle name="Обычный 591" xfId="379"/>
    <cellStyle name="Обычный 592" xfId="445"/>
    <cellStyle name="Обычный 593" xfId="345"/>
    <cellStyle name="Обычный 594" xfId="393"/>
    <cellStyle name="Обычный 596" xfId="459"/>
    <cellStyle name="Обычный 597" xfId="347"/>
    <cellStyle name="Обычный 598" xfId="431"/>
    <cellStyle name="Обычный 599" xfId="395"/>
    <cellStyle name="Обычный 6" xfId="179"/>
    <cellStyle name="Обычный 600" xfId="348"/>
    <cellStyle name="Обычный 601" xfId="396"/>
    <cellStyle name="Обычный 602" xfId="461"/>
    <cellStyle name="Обычный 603" xfId="351"/>
    <cellStyle name="Обычный 604" xfId="398"/>
    <cellStyle name="Обычный 605" xfId="463"/>
    <cellStyle name="Обычный 607" xfId="352"/>
    <cellStyle name="Обычный 608" xfId="399"/>
    <cellStyle name="Обычный 609" xfId="464"/>
    <cellStyle name="Обычный 610" xfId="354"/>
    <cellStyle name="Обычный 611" xfId="434"/>
    <cellStyle name="Обычный 612" xfId="401"/>
    <cellStyle name="Обычный 613" xfId="466"/>
    <cellStyle name="Обычный 616" xfId="331"/>
    <cellStyle name="Обычный 617" xfId="380"/>
    <cellStyle name="Обычный 618" xfId="446"/>
    <cellStyle name="Обычный 619" xfId="346"/>
    <cellStyle name="Обычный 620" xfId="394"/>
    <cellStyle name="Обычный 621" xfId="460"/>
    <cellStyle name="Обычный 622" xfId="335"/>
    <cellStyle name="Обычный 623" xfId="383"/>
    <cellStyle name="Обычный 624" xfId="449"/>
    <cellStyle name="Обычный 626" xfId="337"/>
    <cellStyle name="Обычный 627" xfId="385"/>
    <cellStyle name="Обычный 628" xfId="451"/>
    <cellStyle name="Обычный 630" xfId="339"/>
    <cellStyle name="Обычный 631" xfId="387"/>
    <cellStyle name="Обычный 633" xfId="453"/>
    <cellStyle name="Обычный 634" xfId="344"/>
    <cellStyle name="Обычный 635" xfId="429"/>
    <cellStyle name="Обычный 639" xfId="338"/>
    <cellStyle name="Обычный 640" xfId="386"/>
    <cellStyle name="Обычный 641" xfId="452"/>
    <cellStyle name="Обычный 7" xfId="276"/>
    <cellStyle name="Обычный 8" xfId="279"/>
    <cellStyle name="Обычный 9" xfId="281"/>
    <cellStyle name="Параметр" xfId="233"/>
    <cellStyle name="ПеременныеСметы" xfId="234"/>
    <cellStyle name="ПеременныеСметы 2" xfId="249"/>
    <cellStyle name="ПеременныеСметы 3" xfId="272"/>
    <cellStyle name="ПеременныеСметы 4" xfId="286"/>
    <cellStyle name="ПеременныеСметы 5" xfId="297"/>
    <cellStyle name="Примечание 2" xfId="180"/>
    <cellStyle name="Примечание 2 2" xfId="209"/>
    <cellStyle name="Процентный" xfId="211" builtinId="5"/>
    <cellStyle name="Процентный 2" xfId="181"/>
    <cellStyle name="Процентный 2 2" xfId="216"/>
    <cellStyle name="Процентный 2 2 2" xfId="257"/>
    <cellStyle name="Процентный 2 3" xfId="315"/>
    <cellStyle name="Процентный 3" xfId="182"/>
    <cellStyle name="Процентный 3 2" xfId="291"/>
    <cellStyle name="Процентный 4" xfId="183"/>
    <cellStyle name="Процентный 4 2" xfId="303"/>
    <cellStyle name="Процентный 5" xfId="184"/>
    <cellStyle name="Процентный 6" xfId="217"/>
    <cellStyle name="Пункты п/п" xfId="185"/>
    <cellStyle name="РесСмета" xfId="235"/>
    <cellStyle name="РесСмета 2" xfId="250"/>
    <cellStyle name="РесСмета 3" xfId="273"/>
    <cellStyle name="РесСмета 4" xfId="287"/>
    <cellStyle name="РесСмета 5" xfId="298"/>
    <cellStyle name="СводВедРес" xfId="236"/>
    <cellStyle name="СводкаСтоимРаб" xfId="237"/>
    <cellStyle name="СводкаСтоимРаб 2" xfId="251"/>
    <cellStyle name="СводкаСтоимРаб 3" xfId="274"/>
    <cellStyle name="СводкаСтоимРаб 4" xfId="288"/>
    <cellStyle name="СводкаСтоимРаб 5" xfId="299"/>
    <cellStyle name="СводРасч" xfId="238"/>
    <cellStyle name="СводРасч 2" xfId="313"/>
    <cellStyle name="Стиль 1" xfId="1"/>
    <cellStyle name="Стиль ПЭО" xfId="186"/>
    <cellStyle name="Стиль ПЭО 2" xfId="210"/>
    <cellStyle name="Титул" xfId="239"/>
    <cellStyle name="Тысячи [0]_tab29" xfId="187"/>
    <cellStyle name="Тысячи_tab29" xfId="188"/>
    <cellStyle name="Финансовый" xfId="2" builtinId="3"/>
    <cellStyle name="Финансовый 10" xfId="289"/>
    <cellStyle name="Финансовый 10 10" xfId="314"/>
    <cellStyle name="Финансовый 11" xfId="300"/>
    <cellStyle name="Финансовый 12" xfId="302"/>
    <cellStyle name="Финансовый 13" xfId="254"/>
    <cellStyle name="Финансовый 2" xfId="189"/>
    <cellStyle name="Финансовый 2 2" xfId="190"/>
    <cellStyle name="Финансовый 2 2 2" xfId="264"/>
    <cellStyle name="Финансовый 2 2 3" xfId="258"/>
    <cellStyle name="Финансовый 2 3" xfId="191"/>
    <cellStyle name="Финансовый 2 3 2" xfId="265"/>
    <cellStyle name="Финансовый 2 4" xfId="213"/>
    <cellStyle name="Финансовый 2 5" xfId="255"/>
    <cellStyle name="Финансовый 2 6" xfId="243"/>
    <cellStyle name="Финансовый 3" xfId="192"/>
    <cellStyle name="Финансовый 3 2" xfId="193"/>
    <cellStyle name="Финансовый 3 3" xfId="244"/>
    <cellStyle name="Финансовый 4" xfId="194"/>
    <cellStyle name="Финансовый 4 2" xfId="195"/>
    <cellStyle name="Финансовый 4 2 2" xfId="259"/>
    <cellStyle name="Финансовый 5" xfId="196"/>
    <cellStyle name="Финансовый 5 2" xfId="266"/>
    <cellStyle name="Финансовый 6" xfId="212"/>
    <cellStyle name="Финансовый 6 2" xfId="278"/>
    <cellStyle name="Финансовый 6 3" xfId="267"/>
    <cellStyle name="Финансовый 7" xfId="275"/>
    <cellStyle name="Финансовый 8" xfId="277"/>
    <cellStyle name="Финансовый 9" xfId="280"/>
    <cellStyle name="Хвост" xfId="240"/>
    <cellStyle name="Ценник" xfId="241"/>
    <cellStyle name="Ценник 2" xfId="252"/>
    <cellStyle name="Экспертиза" xfId="242"/>
  </cellStyles>
  <dxfs count="33">
    <dxf>
      <fill>
        <patternFill patternType="lightUp">
          <fgColor rgb="FFFF0000"/>
          <bgColor theme="0"/>
        </patternFill>
      </fill>
    </dxf>
    <dxf>
      <fill>
        <patternFill patternType="lightUp">
          <fgColor rgb="FF00B050"/>
          <bgColor theme="0"/>
        </patternFill>
      </fill>
    </dxf>
    <dxf>
      <fill>
        <patternFill patternType="lightUp">
          <fgColor rgb="FF00B050"/>
          <bgColor theme="0"/>
        </patternFill>
      </fill>
    </dxf>
    <dxf>
      <fill>
        <patternFill patternType="lightUp">
          <fgColor rgb="FFFF0000"/>
          <bgColor theme="0"/>
        </patternFill>
      </fill>
    </dxf>
    <dxf>
      <font>
        <color auto="1"/>
      </font>
      <fill>
        <patternFill>
          <bgColor rgb="FFDDEAED"/>
        </patternFill>
      </fill>
    </dxf>
    <dxf>
      <fill>
        <patternFill patternType="lightUp">
          <fgColor rgb="FF00B050"/>
          <bgColor theme="0"/>
        </patternFill>
      </fill>
    </dxf>
    <dxf>
      <fill>
        <patternFill patternType="lightUp">
          <fgColor rgb="FF00B050"/>
          <bgColor theme="0"/>
        </patternFill>
      </fill>
    </dxf>
    <dxf>
      <fill>
        <patternFill patternType="lightUp">
          <fgColor rgb="FFFF0000"/>
          <bgColor theme="0"/>
        </patternFill>
      </fill>
    </dxf>
    <dxf>
      <fill>
        <patternFill patternType="lightUp">
          <fgColor rgb="FF00B050"/>
          <bgColor theme="0"/>
        </patternFill>
      </fill>
    </dxf>
    <dxf>
      <fill>
        <patternFill patternType="lightUp">
          <fgColor rgb="FFFF0000"/>
          <bgColor theme="0"/>
        </patternFill>
      </fill>
    </dxf>
    <dxf>
      <fill>
        <patternFill patternType="lightUp">
          <fgColor rgb="FF00B050"/>
          <bgColor theme="0"/>
        </patternFill>
      </fill>
    </dxf>
    <dxf>
      <fill>
        <patternFill patternType="lightUp">
          <fgColor rgb="FF00B050"/>
          <bgColor theme="0"/>
        </patternFill>
      </fill>
    </dxf>
    <dxf>
      <fill>
        <patternFill patternType="lightUp">
          <fgColor rgb="FF00B050"/>
          <bgColor theme="0"/>
        </patternFill>
      </fill>
    </dxf>
    <dxf>
      <fill>
        <patternFill patternType="lightUp">
          <fgColor rgb="FFFF0000"/>
          <bgColor theme="0"/>
        </patternFill>
      </fill>
    </dxf>
    <dxf>
      <fill>
        <patternFill patternType="lightUp">
          <fgColor rgb="FFFF0000"/>
          <bgColor theme="0"/>
        </patternFill>
      </fill>
    </dxf>
    <dxf>
      <fill>
        <patternFill patternType="lightUp">
          <fgColor rgb="FF00B050"/>
          <bgColor theme="0"/>
        </patternFill>
      </fill>
    </dxf>
    <dxf>
      <fill>
        <patternFill patternType="lightUp">
          <fgColor rgb="FFFF0000"/>
          <bgColor theme="0"/>
        </patternFill>
      </fill>
    </dxf>
    <dxf>
      <fill>
        <patternFill patternType="lightUp">
          <fgColor rgb="FF00B050"/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808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008080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31869B"/>
      <color rgb="FF008080"/>
      <color rgb="FFDDEAED"/>
      <color rgb="FFFFCCCC"/>
      <color rgb="FFFFE0A3"/>
      <color rgb="FFFFE7B7"/>
      <color rgb="FF000000"/>
      <color rgb="FFE8D1BA"/>
      <color rgb="FFFFE6CD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sharedStrings" Target="sharedStrings.xml"/><Relationship Id="rId27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247650</xdr:colOff>
      <xdr:row>44</xdr:row>
      <xdr:rowOff>57150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58850" cy="843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1.6\sap\Documents%20and%20Settings\thonaidoo\My%20Documents\Deloitte%20Work\Companies\Harmony\HIP%20Roll%20Out\Masimong\Info%20Out\Model\DOCUME~1\DANIE~1.MUL\LOCALS~1\Temp\OPTERMISERstevemay05mar04+102D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ur.local\bsc\&#1059;&#1058;&#1055;\14.%20&#1058;&#1077;&#1085;&#1076;&#1077;&#1088;&#1099;\&#1057;&#1061;&#1055;\369227%20&#1058;&#1077;&#1085;&#1076;&#1077;&#1088;%20&#1085;&#1072;%20&#1084;&#1077;&#1093;&#1072;&#1085;&#1086;&#1084;&#1086;&#1085;&#1090;&#1072;&#1078;+&#1054;&#1056;%202021-2024\1.%20&#1048;&#1089;&#1093;&#1086;&#1076;&#1085;&#1099;&#1077;%20&#1076;&#1086;&#1082;&#1091;&#1084;&#1077;&#1085;&#1090;&#1099;\&#1047;&#1072;&#1103;&#1074;&#1082;&#1072;%20&#1085;&#1072;%20&#1058;&#1055;%20&#1052;&#1052;%202021-2024%20V002%203%20&#1083;&#1086;&#1090;&#1072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701FS-FS01\PublicFS\&#1059;&#1087;&#1088;&#1072;&#1074;&#1083;&#1077;&#1085;&#1080;&#1077;%20&#1087;&#1086;%20&#1090;&#1077;&#1085;&#1076;&#1077;&#1088;&#1085;&#1099;&#1084;%20&#1087;&#1088;&#1086;&#1094;&#1077;&#1076;&#1091;&#1088;&#1072;&#1084;\2.1.%20&#1054;&#1090;&#1076;&#1077;&#1083;%20&#1055;&#1048;&#1056;,%20&#1057;&#1052;&#1056;,%20&#1055;&#1053;&#1056;\&#1058;&#1077;&#1085;&#1076;&#1077;&#1088;&#1099;\&#1050;&#1062;\&#1057;&#1048;&#1041;&#1058;%20&#1101;&#1083;&#1077;&#1082;&#1090;&#1088;&#1086;&#1084;&#1086;&#1085;&#1090;&#1072;&#1078;&#1085;&#1099;&#1077;%20&#1088;&#1072;&#1073;&#1086;&#1090;&#1099;\&#1047;&#1072;&#1103;&#1074;&#1082;&#1072;%20&#1085;&#1072;%20&#1086;&#1073;&#1098;&#1103;&#1074;&#1083;&#1077;&#1085;&#1080;&#1077;%20&#1050;&#1055;%20(2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\departments\&#1073;&#1102;&#1076;&#1078;&#1077;&#1090;&#1085;&#1072;&#1103;%20&#1084;&#1086;&#1076;&#1077;&#1083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\departments\Users\amisyura\Desktop\&#1050;&#1086;&#1087;&#1080;&#1103;%20espk_mt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bur.local\Storage\Users\ProkofevaEV.SIBUR\AppData\Local\Microsoft\Windows\Temporary%20Internet%20Files\Content.Outlook\I0WVKYBC\&#1058;&#1047;%20&#1043;&#1055;&#1052;%20&#1047;&#1057;&#1053;&#1061;_&#1060;&#1069;&#1055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arepoint/&#1059;&#1087;&#1088;&#1072;&#1074;&#1083;&#1077;&#1085;&#1080;&#1077;%20&#1087;&#1086;%20&#1090;&#1077;&#1085;&#1076;&#1077;&#1088;&#1085;&#1099;&#1084;%20&#1087;&#1088;&#1086;&#1094;&#1077;&#1076;&#1091;&#1088;&#1072;&#1084;/2.5.%20&#1054;&#1090;&#1076;&#1077;&#1083;%20&#1086;&#1088;&#1075;&#1072;&#1085;&#1080;&#1079;&#1072;&#1094;&#1080;&#1080;%20&#1088;&#1072;&#1073;&#1086;&#1090;&#1099;%20&#1050;&#1050;%20&#1080;%20&#1086;&#1087;&#1077;&#1088;&#1072;&#1094;.%20&#1087;&#1086;&#1076;&#1076;&#1077;&#1088;&#1078;&#1082;&#1080;/&#1055;&#1077;&#1088;&#1077;&#1076;&#1072;&#1095;&#1072;%20&#1088;&#1091;&#1090;&#1080;&#1085;&#1099;/&#1092;&#1086;&#1088;&#1084;&#1072;%20&#1077;&#1076;&#1080;&#1085;&#1086;&#1075;&#1086;%20&#1089;&#1087;&#1080;&#1089;&#1082;&#1072;%20&#1086;&#1073;&#1079;&#1074;&#1086;&#1085;&#1072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arepoint/Tender/TDocs/&#1050;&#1072;&#1084;&#1080;&#1085;/&#1064;&#1072;&#1073;&#1083;&#1086;&#1085;%20&#1060;&#1072;&#1081;&#1083;&#1072;%20&#1086;&#1073;&#1079;&#1074;&#1086;&#1085;&#1086;&#1074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arepoint/Tender/TDocs/&#1050;&#1072;&#1084;&#1080;&#1085;/&#1089;&#1091;&#1073;&#1073;&#1086;&#1090;&#1072;/&#1092;&#1072;&#1081;&#1083;%20&#1086;&#1073;&#1079;&#1074;&#1086;&#1085;&#1086;&#1074;/&#1040;&#1082;&#1090;&#1091;&#1072;&#1083;&#1100;&#1085;&#1099;&#1081;%20&#1092;&#1072;&#1081;&#1083;%20&#1086;&#1073;&#1079;&#1074;&#1086;&#1085;&#1072;%20(&#1044;&#1056;&#1040;&#1060;&#105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ntrol"/>
      <sheetName val="Graphs"/>
      <sheetName val="Data"/>
      <sheetName val="Module1"/>
      <sheetName val="Лист1"/>
      <sheetName val="Параметры"/>
      <sheetName val="Справочники"/>
      <sheetName val="Значение"/>
      <sheetName val="Рабочий"/>
      <sheetName val="автофильтр"/>
      <sheetName val="Справочник"/>
      <sheetName val="Списки"/>
      <sheetName val="Настройки"/>
      <sheetName val="Данные"/>
      <sheetName val="Input"/>
      <sheetName val="Прайс"/>
      <sheetName val="Статус"/>
      <sheetName val="database"/>
      <sheetName val="Лист2"/>
      <sheetName val="Расчет начальной цены (утв. ИК "/>
      <sheetName val="Справочник (не удалять)"/>
      <sheetName val="Тендер"/>
      <sheetName val="RSOILBAL"/>
      <sheetName val="БД"/>
      <sheetName val="П"/>
      <sheetName val="OPTERMISERstevemay05mar04+102DK"/>
      <sheetName val="График 1131 "/>
      <sheetName val="Май"/>
      <sheetName val="Инструкция"/>
      <sheetName val="Лист3"/>
      <sheetName val="2018г"/>
      <sheetName val="Исход."/>
      <sheetName val="Свод лот"/>
      <sheetName val="Прайс_КГРП"/>
      <sheetName val="Справочно"/>
      <sheetName val="БД_общ"/>
      <sheetName val="Справочник ЦФО"/>
      <sheetName val="Классификатор отказов"/>
      <sheetName val="БД_доп"/>
      <sheetName val="нормативные сроки"/>
      <sheetName val="КТ-115 (версия 13.0)"/>
      <sheetName val="График"/>
      <sheetName val="Ставки и расценки"/>
      <sheetName val="Sheet3"/>
      <sheetName val="июн"/>
      <sheetName val="vs"/>
      <sheetName val="Классификаторы"/>
      <sheetName val="Список для шаблона"/>
      <sheetName val="вспом Списки"/>
      <sheetName val="Смета"/>
      <sheetName val="1"/>
      <sheetName val="Комментарии ЦОУЗ к формированию"/>
      <sheetName val="text"/>
      <sheetName val="Справочники (2)"/>
      <sheetName val="7. Costs"/>
      <sheetName val="Groupings"/>
      <sheetName val="список"/>
      <sheetName val="Дебиторы"/>
      <sheetName val="#ССЫЛКА"/>
      <sheetName val="ТУ Хакасия Переработка"/>
      <sheetName val="предлаг. - Премия 33%+ПН "/>
      <sheetName val="ТУ Хакасия Переработка (2)"/>
    </sheetNames>
    <sheetDataSet>
      <sheetData sheetId="0" refreshError="1"/>
      <sheetData sheetId="1" refreshError="1"/>
      <sheetData sheetId="2" refreshError="1"/>
      <sheetData sheetId="3" refreshError="1">
        <row r="13">
          <cell r="H13">
            <v>1</v>
          </cell>
          <cell r="I13">
            <v>1</v>
          </cell>
          <cell r="J13">
            <v>912</v>
          </cell>
          <cell r="K13">
            <v>120</v>
          </cell>
        </row>
        <row r="14">
          <cell r="H14">
            <v>1</v>
          </cell>
          <cell r="I14">
            <v>1</v>
          </cell>
          <cell r="J14">
            <v>440</v>
          </cell>
          <cell r="K14">
            <v>120</v>
          </cell>
        </row>
        <row r="15">
          <cell r="H15">
            <v>1</v>
          </cell>
          <cell r="I15">
            <v>1</v>
          </cell>
          <cell r="J15">
            <v>317</v>
          </cell>
          <cell r="K15">
            <v>120</v>
          </cell>
        </row>
        <row r="16">
          <cell r="H16">
            <v>2</v>
          </cell>
          <cell r="I16">
            <v>1</v>
          </cell>
          <cell r="J16">
            <v>1059</v>
          </cell>
          <cell r="K16">
            <v>120</v>
          </cell>
        </row>
        <row r="17">
          <cell r="H17">
            <v>7</v>
          </cell>
          <cell r="I17">
            <v>11</v>
          </cell>
          <cell r="J17">
            <v>1198</v>
          </cell>
          <cell r="K17">
            <v>120</v>
          </cell>
        </row>
        <row r="18">
          <cell r="H18">
            <v>8</v>
          </cell>
          <cell r="I18">
            <v>10</v>
          </cell>
          <cell r="J18">
            <v>1220</v>
          </cell>
          <cell r="K18">
            <v>120</v>
          </cell>
        </row>
        <row r="19">
          <cell r="H19">
            <v>8</v>
          </cell>
          <cell r="I19">
            <v>24</v>
          </cell>
          <cell r="J19">
            <v>741</v>
          </cell>
          <cell r="K19">
            <v>120</v>
          </cell>
        </row>
        <row r="20">
          <cell r="H20">
            <v>9</v>
          </cell>
          <cell r="I20">
            <v>12</v>
          </cell>
          <cell r="J20">
            <v>324</v>
          </cell>
          <cell r="K20">
            <v>120</v>
          </cell>
        </row>
        <row r="21">
          <cell r="H21">
            <v>9</v>
          </cell>
          <cell r="I21">
            <v>13</v>
          </cell>
          <cell r="J21">
            <v>1130</v>
          </cell>
          <cell r="K21">
            <v>120</v>
          </cell>
        </row>
        <row r="22">
          <cell r="H22">
            <v>9</v>
          </cell>
          <cell r="I22">
            <v>14</v>
          </cell>
          <cell r="J22">
            <v>300</v>
          </cell>
          <cell r="K22">
            <v>120</v>
          </cell>
        </row>
        <row r="23">
          <cell r="H23">
            <v>10</v>
          </cell>
          <cell r="I23">
            <v>23</v>
          </cell>
          <cell r="J23">
            <v>853</v>
          </cell>
          <cell r="K23">
            <v>120</v>
          </cell>
        </row>
        <row r="24">
          <cell r="H24">
            <v>10</v>
          </cell>
          <cell r="I24">
            <v>28</v>
          </cell>
          <cell r="J24">
            <v>1210</v>
          </cell>
          <cell r="K24">
            <v>120</v>
          </cell>
        </row>
        <row r="25">
          <cell r="H25">
            <v>11</v>
          </cell>
          <cell r="I25">
            <v>9</v>
          </cell>
          <cell r="J25">
            <v>764.5</v>
          </cell>
          <cell r="K25">
            <v>120</v>
          </cell>
        </row>
        <row r="26">
          <cell r="H26">
            <v>11</v>
          </cell>
          <cell r="I26">
            <v>10</v>
          </cell>
          <cell r="J26">
            <v>939</v>
          </cell>
          <cell r="K26">
            <v>120</v>
          </cell>
        </row>
        <row r="27">
          <cell r="H27">
            <v>11</v>
          </cell>
          <cell r="I27">
            <v>10</v>
          </cell>
          <cell r="J27">
            <v>836</v>
          </cell>
          <cell r="K27">
            <v>120</v>
          </cell>
        </row>
        <row r="28">
          <cell r="H28">
            <v>12</v>
          </cell>
          <cell r="I28">
            <v>10</v>
          </cell>
          <cell r="J28">
            <v>829.8</v>
          </cell>
          <cell r="K28">
            <v>120</v>
          </cell>
        </row>
        <row r="29">
          <cell r="H29">
            <v>12</v>
          </cell>
          <cell r="I29">
            <v>18</v>
          </cell>
          <cell r="J29">
            <v>1026.5</v>
          </cell>
          <cell r="K29">
            <v>120</v>
          </cell>
        </row>
        <row r="30">
          <cell r="H30">
            <v>13</v>
          </cell>
          <cell r="I30">
            <v>16</v>
          </cell>
          <cell r="J30">
            <v>1010</v>
          </cell>
          <cell r="K30">
            <v>120</v>
          </cell>
        </row>
        <row r="31">
          <cell r="H31">
            <v>13</v>
          </cell>
          <cell r="I31">
            <v>25</v>
          </cell>
          <cell r="J31">
            <v>562</v>
          </cell>
          <cell r="K31">
            <v>120</v>
          </cell>
        </row>
        <row r="32">
          <cell r="H32">
            <v>14</v>
          </cell>
          <cell r="I32">
            <v>2</v>
          </cell>
          <cell r="J32">
            <v>1384</v>
          </cell>
          <cell r="K32">
            <v>120</v>
          </cell>
        </row>
        <row r="33">
          <cell r="H33">
            <v>14</v>
          </cell>
          <cell r="I33">
            <v>12</v>
          </cell>
          <cell r="J33">
            <v>1196</v>
          </cell>
          <cell r="K33">
            <v>120</v>
          </cell>
        </row>
        <row r="34">
          <cell r="H34">
            <v>14</v>
          </cell>
          <cell r="I34">
            <v>32</v>
          </cell>
          <cell r="J34">
            <v>663</v>
          </cell>
          <cell r="K34">
            <v>120</v>
          </cell>
        </row>
        <row r="35">
          <cell r="H35">
            <v>15</v>
          </cell>
          <cell r="I35">
            <v>20</v>
          </cell>
          <cell r="J35">
            <v>861</v>
          </cell>
          <cell r="K35">
            <v>120</v>
          </cell>
        </row>
        <row r="36">
          <cell r="H36">
            <v>16</v>
          </cell>
          <cell r="I36">
            <v>13</v>
          </cell>
          <cell r="J36">
            <v>319</v>
          </cell>
          <cell r="K36">
            <v>120</v>
          </cell>
        </row>
        <row r="37">
          <cell r="H37">
            <v>17</v>
          </cell>
          <cell r="I37">
            <v>13</v>
          </cell>
          <cell r="J37">
            <v>1420</v>
          </cell>
          <cell r="K37">
            <v>120</v>
          </cell>
        </row>
        <row r="38">
          <cell r="H38">
            <v>17</v>
          </cell>
          <cell r="I38">
            <v>16</v>
          </cell>
          <cell r="J38">
            <v>384.7</v>
          </cell>
          <cell r="K38">
            <v>120</v>
          </cell>
        </row>
        <row r="39">
          <cell r="H39">
            <v>17</v>
          </cell>
          <cell r="I39">
            <v>23</v>
          </cell>
          <cell r="J39">
            <v>955</v>
          </cell>
          <cell r="K39">
            <v>120</v>
          </cell>
        </row>
        <row r="40">
          <cell r="H40">
            <v>17</v>
          </cell>
          <cell r="I40">
            <v>26</v>
          </cell>
          <cell r="J40">
            <v>1228</v>
          </cell>
          <cell r="K40">
            <v>120</v>
          </cell>
        </row>
        <row r="41">
          <cell r="H41">
            <v>17</v>
          </cell>
          <cell r="I41">
            <v>33</v>
          </cell>
          <cell r="J41">
            <v>1127</v>
          </cell>
          <cell r="K41">
            <v>120</v>
          </cell>
        </row>
        <row r="42">
          <cell r="H42">
            <v>17</v>
          </cell>
          <cell r="I42">
            <v>46</v>
          </cell>
          <cell r="J42">
            <v>886</v>
          </cell>
          <cell r="K42">
            <v>120</v>
          </cell>
        </row>
        <row r="43">
          <cell r="H43">
            <v>19</v>
          </cell>
          <cell r="I43">
            <v>32</v>
          </cell>
          <cell r="J43">
            <v>1174</v>
          </cell>
          <cell r="K43">
            <v>120</v>
          </cell>
        </row>
        <row r="44">
          <cell r="H44">
            <v>21</v>
          </cell>
          <cell r="I44">
            <v>22</v>
          </cell>
          <cell r="J44">
            <v>156</v>
          </cell>
          <cell r="K44">
            <v>120</v>
          </cell>
        </row>
        <row r="45">
          <cell r="H45">
            <v>22</v>
          </cell>
          <cell r="I45">
            <v>13</v>
          </cell>
          <cell r="J45">
            <v>847.3</v>
          </cell>
          <cell r="K45">
            <v>120</v>
          </cell>
        </row>
        <row r="46">
          <cell r="H46">
            <v>22</v>
          </cell>
          <cell r="I46">
            <v>22</v>
          </cell>
          <cell r="J46">
            <v>1029.5999999999999</v>
          </cell>
          <cell r="K46">
            <v>120</v>
          </cell>
        </row>
        <row r="47">
          <cell r="H47">
            <v>22</v>
          </cell>
          <cell r="I47">
            <v>23</v>
          </cell>
          <cell r="J47">
            <v>913.6</v>
          </cell>
          <cell r="K47">
            <v>120</v>
          </cell>
        </row>
        <row r="48">
          <cell r="H48">
            <v>22</v>
          </cell>
          <cell r="I48">
            <v>28</v>
          </cell>
          <cell r="J48">
            <v>369</v>
          </cell>
          <cell r="K48">
            <v>120</v>
          </cell>
        </row>
        <row r="49">
          <cell r="H49">
            <v>22</v>
          </cell>
          <cell r="I49">
            <v>45</v>
          </cell>
          <cell r="J49">
            <v>1214</v>
          </cell>
          <cell r="K49">
            <v>120</v>
          </cell>
        </row>
        <row r="50">
          <cell r="H50">
            <v>22</v>
          </cell>
          <cell r="I50">
            <v>55</v>
          </cell>
          <cell r="J50">
            <v>1067.4000000000001</v>
          </cell>
          <cell r="K50">
            <v>120</v>
          </cell>
        </row>
        <row r="51">
          <cell r="H51">
            <v>22</v>
          </cell>
          <cell r="I51">
            <v>22</v>
          </cell>
          <cell r="J51">
            <v>1193</v>
          </cell>
          <cell r="K51">
            <v>120</v>
          </cell>
        </row>
        <row r="52">
          <cell r="H52">
            <v>22</v>
          </cell>
          <cell r="I52">
            <v>48</v>
          </cell>
          <cell r="J52">
            <v>911.6</v>
          </cell>
          <cell r="K52">
            <v>120</v>
          </cell>
        </row>
        <row r="53">
          <cell r="H53">
            <v>23</v>
          </cell>
          <cell r="I53">
            <v>48</v>
          </cell>
          <cell r="J53">
            <v>910.3</v>
          </cell>
          <cell r="K53">
            <v>120</v>
          </cell>
        </row>
        <row r="54">
          <cell r="H54">
            <v>23</v>
          </cell>
          <cell r="I54">
            <v>50</v>
          </cell>
          <cell r="J54">
            <v>911.4</v>
          </cell>
          <cell r="K54">
            <v>120</v>
          </cell>
        </row>
        <row r="55">
          <cell r="H55">
            <v>24</v>
          </cell>
          <cell r="I55">
            <v>9</v>
          </cell>
          <cell r="J55">
            <v>913</v>
          </cell>
          <cell r="K55">
            <v>120</v>
          </cell>
        </row>
        <row r="56">
          <cell r="H56">
            <v>24</v>
          </cell>
          <cell r="I56">
            <v>38</v>
          </cell>
          <cell r="J56">
            <v>885</v>
          </cell>
          <cell r="K56">
            <v>120</v>
          </cell>
        </row>
        <row r="57">
          <cell r="H57">
            <v>24</v>
          </cell>
          <cell r="I57">
            <v>51</v>
          </cell>
          <cell r="J57">
            <v>911.7</v>
          </cell>
          <cell r="K57">
            <v>120</v>
          </cell>
        </row>
        <row r="58">
          <cell r="H58">
            <v>24</v>
          </cell>
          <cell r="I58">
            <v>55</v>
          </cell>
          <cell r="J58">
            <v>1032.2</v>
          </cell>
          <cell r="K58">
            <v>120</v>
          </cell>
        </row>
        <row r="59">
          <cell r="H59">
            <v>24</v>
          </cell>
          <cell r="I59">
            <v>48</v>
          </cell>
          <cell r="J59">
            <v>1031.3</v>
          </cell>
          <cell r="K59">
            <v>120</v>
          </cell>
        </row>
        <row r="60">
          <cell r="H60">
            <v>24</v>
          </cell>
          <cell r="I60">
            <v>49</v>
          </cell>
          <cell r="J60">
            <v>910.1</v>
          </cell>
          <cell r="K60">
            <v>120</v>
          </cell>
        </row>
        <row r="61">
          <cell r="H61">
            <v>24</v>
          </cell>
          <cell r="I61">
            <v>51</v>
          </cell>
          <cell r="J61">
            <v>910.4</v>
          </cell>
          <cell r="K61">
            <v>120</v>
          </cell>
        </row>
        <row r="62">
          <cell r="H62">
            <v>24</v>
          </cell>
          <cell r="I62">
            <v>52</v>
          </cell>
          <cell r="J62">
            <v>913.3</v>
          </cell>
          <cell r="K62">
            <v>120</v>
          </cell>
        </row>
        <row r="63">
          <cell r="H63">
            <v>24</v>
          </cell>
          <cell r="I63">
            <v>55</v>
          </cell>
          <cell r="J63">
            <v>909.7</v>
          </cell>
          <cell r="K63">
            <v>120</v>
          </cell>
        </row>
        <row r="64">
          <cell r="H64">
            <v>25</v>
          </cell>
          <cell r="I64">
            <v>20</v>
          </cell>
          <cell r="J64">
            <v>875</v>
          </cell>
          <cell r="K64">
            <v>120</v>
          </cell>
        </row>
        <row r="65">
          <cell r="H65">
            <v>25</v>
          </cell>
          <cell r="I65">
            <v>43</v>
          </cell>
          <cell r="J65">
            <v>1007.3</v>
          </cell>
          <cell r="K65">
            <v>120</v>
          </cell>
        </row>
        <row r="66">
          <cell r="H66">
            <v>25</v>
          </cell>
          <cell r="I66">
            <v>46</v>
          </cell>
          <cell r="J66">
            <v>1120.2</v>
          </cell>
          <cell r="K66">
            <v>120</v>
          </cell>
        </row>
        <row r="67">
          <cell r="H67">
            <v>25</v>
          </cell>
          <cell r="I67">
            <v>53</v>
          </cell>
          <cell r="J67">
            <v>1033.0999999999999</v>
          </cell>
          <cell r="K67">
            <v>120</v>
          </cell>
        </row>
        <row r="68">
          <cell r="H68">
            <v>25</v>
          </cell>
          <cell r="I68">
            <v>55</v>
          </cell>
          <cell r="J68">
            <v>911.9</v>
          </cell>
          <cell r="K68">
            <v>120</v>
          </cell>
        </row>
        <row r="69">
          <cell r="H69">
            <v>25</v>
          </cell>
          <cell r="I69">
            <v>49</v>
          </cell>
          <cell r="J69">
            <v>910</v>
          </cell>
          <cell r="K69">
            <v>120</v>
          </cell>
        </row>
        <row r="70">
          <cell r="H70">
            <v>25</v>
          </cell>
          <cell r="I70">
            <v>49</v>
          </cell>
          <cell r="J70">
            <v>909.8</v>
          </cell>
          <cell r="K70">
            <v>120</v>
          </cell>
        </row>
        <row r="71">
          <cell r="H71">
            <v>25</v>
          </cell>
          <cell r="I71">
            <v>55</v>
          </cell>
          <cell r="J71">
            <v>910.6</v>
          </cell>
          <cell r="K71">
            <v>120</v>
          </cell>
        </row>
        <row r="72">
          <cell r="H72">
            <v>26</v>
          </cell>
          <cell r="I72">
            <v>21</v>
          </cell>
          <cell r="J72">
            <v>486</v>
          </cell>
          <cell r="K72">
            <v>120</v>
          </cell>
        </row>
        <row r="73">
          <cell r="H73">
            <v>26</v>
          </cell>
          <cell r="I73">
            <v>49</v>
          </cell>
          <cell r="J73">
            <v>912.1</v>
          </cell>
          <cell r="K73">
            <v>120</v>
          </cell>
        </row>
        <row r="74">
          <cell r="H74">
            <v>26</v>
          </cell>
          <cell r="I74">
            <v>52</v>
          </cell>
          <cell r="J74">
            <v>461.6</v>
          </cell>
          <cell r="K74">
            <v>120</v>
          </cell>
        </row>
        <row r="75">
          <cell r="H75">
            <v>26</v>
          </cell>
          <cell r="I75">
            <v>52</v>
          </cell>
          <cell r="J75">
            <v>912</v>
          </cell>
          <cell r="K75">
            <v>120</v>
          </cell>
        </row>
        <row r="76">
          <cell r="H76">
            <v>27</v>
          </cell>
          <cell r="I76">
            <v>13</v>
          </cell>
          <cell r="J76">
            <v>847</v>
          </cell>
          <cell r="K76">
            <v>120</v>
          </cell>
        </row>
        <row r="77">
          <cell r="H77">
            <v>27</v>
          </cell>
          <cell r="I77">
            <v>17</v>
          </cell>
          <cell r="J77">
            <v>910.6</v>
          </cell>
          <cell r="K77">
            <v>120</v>
          </cell>
        </row>
        <row r="78">
          <cell r="H78">
            <v>27</v>
          </cell>
          <cell r="I78">
            <v>18</v>
          </cell>
          <cell r="J78">
            <v>1004.5</v>
          </cell>
          <cell r="K78">
            <v>120</v>
          </cell>
        </row>
        <row r="79">
          <cell r="H79">
            <v>27</v>
          </cell>
          <cell r="I79">
            <v>26</v>
          </cell>
          <cell r="J79">
            <v>911.3</v>
          </cell>
          <cell r="K79">
            <v>120</v>
          </cell>
        </row>
        <row r="80">
          <cell r="H80">
            <v>27</v>
          </cell>
          <cell r="I80">
            <v>47</v>
          </cell>
          <cell r="J80">
            <v>1034.7</v>
          </cell>
          <cell r="K80">
            <v>120</v>
          </cell>
        </row>
        <row r="81">
          <cell r="H81">
            <v>27</v>
          </cell>
          <cell r="I81">
            <v>55</v>
          </cell>
          <cell r="J81">
            <v>913.1</v>
          </cell>
          <cell r="K81">
            <v>120</v>
          </cell>
        </row>
        <row r="82">
          <cell r="H82">
            <v>28</v>
          </cell>
          <cell r="I82">
            <v>11</v>
          </cell>
          <cell r="J82">
            <v>784</v>
          </cell>
          <cell r="K82">
            <v>120</v>
          </cell>
        </row>
        <row r="83">
          <cell r="H83">
            <v>28</v>
          </cell>
          <cell r="I83">
            <v>11</v>
          </cell>
          <cell r="J83">
            <v>662</v>
          </cell>
          <cell r="K83">
            <v>120</v>
          </cell>
        </row>
        <row r="84">
          <cell r="H84">
            <v>28</v>
          </cell>
          <cell r="I84">
            <v>15</v>
          </cell>
          <cell r="J84">
            <v>862.3</v>
          </cell>
          <cell r="K84">
            <v>120</v>
          </cell>
        </row>
        <row r="85">
          <cell r="H85">
            <v>28</v>
          </cell>
          <cell r="I85">
            <v>50</v>
          </cell>
          <cell r="J85">
            <v>1033.9000000000001</v>
          </cell>
          <cell r="K85">
            <v>120</v>
          </cell>
        </row>
        <row r="86">
          <cell r="H86">
            <v>29</v>
          </cell>
          <cell r="I86">
            <v>14</v>
          </cell>
          <cell r="J86">
            <v>1079</v>
          </cell>
          <cell r="K86">
            <v>120</v>
          </cell>
        </row>
        <row r="87">
          <cell r="H87">
            <v>29</v>
          </cell>
          <cell r="I87">
            <v>55</v>
          </cell>
          <cell r="J87">
            <v>912.2</v>
          </cell>
          <cell r="K87">
            <v>120</v>
          </cell>
        </row>
        <row r="88">
          <cell r="H88">
            <v>31</v>
          </cell>
          <cell r="I88">
            <v>22</v>
          </cell>
          <cell r="J88">
            <v>620</v>
          </cell>
          <cell r="K88">
            <v>120</v>
          </cell>
        </row>
        <row r="89">
          <cell r="H89">
            <v>32</v>
          </cell>
          <cell r="I89">
            <v>10</v>
          </cell>
          <cell r="J89">
            <v>898</v>
          </cell>
          <cell r="K89">
            <v>120</v>
          </cell>
        </row>
        <row r="90">
          <cell r="H90">
            <v>32</v>
          </cell>
          <cell r="I90">
            <v>11</v>
          </cell>
          <cell r="J90">
            <v>676</v>
          </cell>
          <cell r="K90">
            <v>120</v>
          </cell>
        </row>
        <row r="91">
          <cell r="H91">
            <v>33</v>
          </cell>
          <cell r="I91">
            <v>15</v>
          </cell>
          <cell r="J91">
            <v>1100.0999999999999</v>
          </cell>
          <cell r="K91">
            <v>120</v>
          </cell>
        </row>
        <row r="92">
          <cell r="H92">
            <v>33</v>
          </cell>
          <cell r="I92">
            <v>24</v>
          </cell>
          <cell r="J92">
            <v>1010.4</v>
          </cell>
          <cell r="K92">
            <v>120</v>
          </cell>
        </row>
        <row r="93">
          <cell r="H93">
            <v>33</v>
          </cell>
          <cell r="I93">
            <v>27</v>
          </cell>
          <cell r="J93">
            <v>911.2</v>
          </cell>
          <cell r="K93">
            <v>120</v>
          </cell>
        </row>
        <row r="94">
          <cell r="H94">
            <v>33</v>
          </cell>
          <cell r="I94">
            <v>35</v>
          </cell>
          <cell r="J94">
            <v>1140</v>
          </cell>
          <cell r="K94">
            <v>120</v>
          </cell>
        </row>
        <row r="95">
          <cell r="H95">
            <v>33</v>
          </cell>
          <cell r="I95">
            <v>34</v>
          </cell>
          <cell r="J95">
            <v>1030.5</v>
          </cell>
          <cell r="K95">
            <v>120</v>
          </cell>
        </row>
        <row r="96">
          <cell r="H96">
            <v>34</v>
          </cell>
          <cell r="I96">
            <v>26</v>
          </cell>
          <cell r="J96">
            <v>901</v>
          </cell>
          <cell r="K96">
            <v>120</v>
          </cell>
        </row>
        <row r="97">
          <cell r="H97">
            <v>35</v>
          </cell>
          <cell r="I97">
            <v>17</v>
          </cell>
          <cell r="J97">
            <v>204.7</v>
          </cell>
          <cell r="K97">
            <v>120</v>
          </cell>
        </row>
        <row r="98">
          <cell r="H98">
            <v>36</v>
          </cell>
          <cell r="I98">
            <v>16</v>
          </cell>
          <cell r="J98">
            <v>947</v>
          </cell>
          <cell r="K98">
            <v>120</v>
          </cell>
        </row>
        <row r="99">
          <cell r="H99">
            <v>36</v>
          </cell>
          <cell r="I99">
            <v>16</v>
          </cell>
          <cell r="J99">
            <v>981.7</v>
          </cell>
          <cell r="K99">
            <v>120</v>
          </cell>
        </row>
        <row r="100">
          <cell r="H100">
            <v>36</v>
          </cell>
          <cell r="I100">
            <v>18</v>
          </cell>
          <cell r="J100">
            <v>911.1</v>
          </cell>
          <cell r="K100">
            <v>120</v>
          </cell>
        </row>
        <row r="101">
          <cell r="H101">
            <v>36</v>
          </cell>
          <cell r="I101">
            <v>19</v>
          </cell>
          <cell r="J101">
            <v>479</v>
          </cell>
          <cell r="K101">
            <v>120</v>
          </cell>
        </row>
        <row r="102">
          <cell r="H102">
            <v>37</v>
          </cell>
          <cell r="I102">
            <v>12</v>
          </cell>
          <cell r="J102">
            <v>755</v>
          </cell>
          <cell r="K102">
            <v>120</v>
          </cell>
        </row>
        <row r="103">
          <cell r="H103">
            <v>37</v>
          </cell>
          <cell r="I103">
            <v>13</v>
          </cell>
          <cell r="J103">
            <v>919</v>
          </cell>
          <cell r="K103">
            <v>120</v>
          </cell>
        </row>
        <row r="104">
          <cell r="H104">
            <v>37</v>
          </cell>
          <cell r="I104">
            <v>20</v>
          </cell>
          <cell r="J104">
            <v>1665</v>
          </cell>
          <cell r="K104">
            <v>120</v>
          </cell>
        </row>
        <row r="105">
          <cell r="H105">
            <v>37</v>
          </cell>
          <cell r="I105">
            <v>11</v>
          </cell>
          <cell r="J105">
            <v>200</v>
          </cell>
          <cell r="K105">
            <v>120</v>
          </cell>
        </row>
        <row r="106">
          <cell r="H106">
            <v>38</v>
          </cell>
          <cell r="I106">
            <v>11</v>
          </cell>
          <cell r="J106">
            <v>811</v>
          </cell>
          <cell r="K106">
            <v>120</v>
          </cell>
        </row>
        <row r="107">
          <cell r="H107">
            <v>38</v>
          </cell>
          <cell r="I107">
            <v>12</v>
          </cell>
          <cell r="J107">
            <v>908.5</v>
          </cell>
          <cell r="K107">
            <v>120</v>
          </cell>
        </row>
        <row r="108">
          <cell r="H108">
            <v>38</v>
          </cell>
          <cell r="I108">
            <v>38</v>
          </cell>
          <cell r="J108">
            <v>452</v>
          </cell>
          <cell r="K108">
            <v>120</v>
          </cell>
        </row>
        <row r="109">
          <cell r="H109">
            <v>38</v>
          </cell>
          <cell r="I109">
            <v>43</v>
          </cell>
          <cell r="J109">
            <v>908</v>
          </cell>
          <cell r="K109">
            <v>120</v>
          </cell>
        </row>
        <row r="110">
          <cell r="H110">
            <v>39</v>
          </cell>
          <cell r="I110">
            <v>22</v>
          </cell>
          <cell r="J110">
            <v>911.1</v>
          </cell>
          <cell r="K110">
            <v>120</v>
          </cell>
        </row>
        <row r="111">
          <cell r="H111">
            <v>39</v>
          </cell>
          <cell r="I111">
            <v>24</v>
          </cell>
          <cell r="J111">
            <v>349.8</v>
          </cell>
          <cell r="K111">
            <v>120</v>
          </cell>
        </row>
        <row r="112">
          <cell r="H112">
            <v>39</v>
          </cell>
          <cell r="I112">
            <v>26</v>
          </cell>
          <cell r="J112">
            <v>933.5</v>
          </cell>
          <cell r="K112">
            <v>120</v>
          </cell>
        </row>
        <row r="113">
          <cell r="H113">
            <v>40</v>
          </cell>
          <cell r="I113">
            <v>19</v>
          </cell>
          <cell r="J113">
            <v>937</v>
          </cell>
          <cell r="K113">
            <v>120</v>
          </cell>
        </row>
        <row r="114">
          <cell r="H114">
            <v>40</v>
          </cell>
          <cell r="I114">
            <v>10</v>
          </cell>
          <cell r="J114">
            <v>1003</v>
          </cell>
          <cell r="K114">
            <v>120</v>
          </cell>
        </row>
        <row r="115">
          <cell r="H115">
            <v>40</v>
          </cell>
          <cell r="I115">
            <v>18</v>
          </cell>
          <cell r="J115">
            <v>1131.7</v>
          </cell>
          <cell r="K115">
            <v>120</v>
          </cell>
        </row>
        <row r="116">
          <cell r="H116">
            <v>41</v>
          </cell>
          <cell r="I116">
            <v>26</v>
          </cell>
          <cell r="J116">
            <v>912.5</v>
          </cell>
          <cell r="K116">
            <v>120</v>
          </cell>
        </row>
        <row r="117">
          <cell r="H117">
            <v>41</v>
          </cell>
          <cell r="I117">
            <v>31</v>
          </cell>
          <cell r="J117">
            <v>867</v>
          </cell>
          <cell r="K117">
            <v>120</v>
          </cell>
        </row>
        <row r="118">
          <cell r="H118">
            <v>42</v>
          </cell>
          <cell r="I118">
            <v>12</v>
          </cell>
          <cell r="J118">
            <v>904</v>
          </cell>
          <cell r="K118">
            <v>120</v>
          </cell>
        </row>
        <row r="119">
          <cell r="H119">
            <v>42</v>
          </cell>
          <cell r="I119">
            <v>15</v>
          </cell>
          <cell r="J119">
            <v>998</v>
          </cell>
          <cell r="K119">
            <v>120</v>
          </cell>
        </row>
        <row r="120">
          <cell r="H120">
            <v>42</v>
          </cell>
          <cell r="I120">
            <v>56</v>
          </cell>
          <cell r="J120">
            <v>1148</v>
          </cell>
          <cell r="K120">
            <v>120</v>
          </cell>
        </row>
        <row r="121">
          <cell r="H121">
            <v>42</v>
          </cell>
          <cell r="I121">
            <v>17</v>
          </cell>
          <cell r="J121">
            <v>1148.4000000000001</v>
          </cell>
          <cell r="K121">
            <v>120</v>
          </cell>
        </row>
        <row r="122">
          <cell r="H122">
            <v>43</v>
          </cell>
          <cell r="I122">
            <v>15</v>
          </cell>
          <cell r="J122">
            <v>1881</v>
          </cell>
          <cell r="K122">
            <v>120</v>
          </cell>
        </row>
        <row r="123">
          <cell r="H123">
            <v>44</v>
          </cell>
          <cell r="I123">
            <v>50</v>
          </cell>
          <cell r="J123">
            <v>345</v>
          </cell>
          <cell r="K123">
            <v>120</v>
          </cell>
        </row>
        <row r="124">
          <cell r="H124">
            <v>44</v>
          </cell>
          <cell r="I124">
            <v>10</v>
          </cell>
          <cell r="J124">
            <v>362</v>
          </cell>
          <cell r="K124">
            <v>120</v>
          </cell>
        </row>
        <row r="125">
          <cell r="H125">
            <v>45</v>
          </cell>
          <cell r="I125">
            <v>35</v>
          </cell>
          <cell r="J125">
            <v>910.9</v>
          </cell>
          <cell r="K125">
            <v>120</v>
          </cell>
        </row>
        <row r="126">
          <cell r="H126">
            <v>45</v>
          </cell>
          <cell r="I126">
            <v>10</v>
          </cell>
          <cell r="J126">
            <v>499</v>
          </cell>
          <cell r="K126">
            <v>120</v>
          </cell>
        </row>
        <row r="127">
          <cell r="H127">
            <v>45</v>
          </cell>
          <cell r="I127">
            <v>13</v>
          </cell>
          <cell r="J127">
            <v>991.6</v>
          </cell>
          <cell r="K127">
            <v>120</v>
          </cell>
        </row>
        <row r="128">
          <cell r="H128">
            <v>46</v>
          </cell>
          <cell r="I128">
            <v>6</v>
          </cell>
          <cell r="J128">
            <v>1216</v>
          </cell>
          <cell r="K128">
            <v>120</v>
          </cell>
        </row>
        <row r="129">
          <cell r="H129">
            <v>46</v>
          </cell>
          <cell r="I129">
            <v>12</v>
          </cell>
          <cell r="J129">
            <v>912.6</v>
          </cell>
          <cell r="K129">
            <v>120</v>
          </cell>
        </row>
        <row r="130">
          <cell r="H130">
            <v>46</v>
          </cell>
          <cell r="I130">
            <v>34</v>
          </cell>
          <cell r="J130">
            <v>347.5</v>
          </cell>
          <cell r="K130">
            <v>120</v>
          </cell>
        </row>
        <row r="131">
          <cell r="H131">
            <v>48</v>
          </cell>
          <cell r="I131">
            <v>12</v>
          </cell>
          <cell r="J131">
            <v>48</v>
          </cell>
          <cell r="K131">
            <v>120</v>
          </cell>
        </row>
        <row r="132">
          <cell r="H132">
            <v>48</v>
          </cell>
          <cell r="I132">
            <v>17</v>
          </cell>
          <cell r="J132">
            <v>498</v>
          </cell>
          <cell r="K132">
            <v>120</v>
          </cell>
        </row>
        <row r="133">
          <cell r="H133">
            <v>49</v>
          </cell>
          <cell r="I133">
            <v>11</v>
          </cell>
          <cell r="J133">
            <v>1161</v>
          </cell>
          <cell r="K133">
            <v>120</v>
          </cell>
        </row>
        <row r="134">
          <cell r="H134">
            <v>50</v>
          </cell>
          <cell r="I134">
            <v>14</v>
          </cell>
          <cell r="J134">
            <v>1175</v>
          </cell>
          <cell r="K134">
            <v>120</v>
          </cell>
        </row>
        <row r="135">
          <cell r="H135">
            <v>51</v>
          </cell>
          <cell r="I135">
            <v>16</v>
          </cell>
          <cell r="J135">
            <v>1010</v>
          </cell>
          <cell r="K135">
            <v>120</v>
          </cell>
        </row>
        <row r="136">
          <cell r="H136">
            <v>51</v>
          </cell>
          <cell r="I136">
            <v>10</v>
          </cell>
          <cell r="J136">
            <v>556</v>
          </cell>
          <cell r="K136">
            <v>120</v>
          </cell>
        </row>
        <row r="137">
          <cell r="H137">
            <v>51</v>
          </cell>
          <cell r="I137">
            <v>18</v>
          </cell>
          <cell r="J137">
            <v>1281</v>
          </cell>
          <cell r="K137">
            <v>120</v>
          </cell>
        </row>
        <row r="138">
          <cell r="H138">
            <v>51</v>
          </cell>
          <cell r="I138">
            <v>28</v>
          </cell>
          <cell r="J138">
            <v>659</v>
          </cell>
          <cell r="K138">
            <v>120</v>
          </cell>
        </row>
        <row r="139">
          <cell r="H139">
            <v>52</v>
          </cell>
          <cell r="I139">
            <v>17</v>
          </cell>
          <cell r="J139">
            <v>571</v>
          </cell>
          <cell r="K139">
            <v>120</v>
          </cell>
        </row>
        <row r="140">
          <cell r="H140">
            <v>52</v>
          </cell>
          <cell r="I140">
            <v>10</v>
          </cell>
          <cell r="J140">
            <v>466</v>
          </cell>
          <cell r="K140">
            <v>120</v>
          </cell>
        </row>
        <row r="141">
          <cell r="H141">
            <v>53</v>
          </cell>
          <cell r="I141">
            <v>15</v>
          </cell>
          <cell r="J141">
            <v>835</v>
          </cell>
          <cell r="K141">
            <v>120</v>
          </cell>
        </row>
        <row r="142">
          <cell r="H142">
            <v>53</v>
          </cell>
          <cell r="I142">
            <v>14</v>
          </cell>
          <cell r="J142">
            <v>431</v>
          </cell>
          <cell r="K142">
            <v>120</v>
          </cell>
        </row>
        <row r="143">
          <cell r="H143">
            <v>54</v>
          </cell>
          <cell r="I143">
            <v>16</v>
          </cell>
          <cell r="J143">
            <v>1319</v>
          </cell>
          <cell r="K143">
            <v>120</v>
          </cell>
        </row>
        <row r="144">
          <cell r="H144">
            <v>54</v>
          </cell>
          <cell r="I144">
            <v>22</v>
          </cell>
          <cell r="J144">
            <v>516</v>
          </cell>
          <cell r="K144">
            <v>120</v>
          </cell>
        </row>
        <row r="145">
          <cell r="H145">
            <v>54</v>
          </cell>
          <cell r="I145">
            <v>26</v>
          </cell>
          <cell r="J145">
            <v>935</v>
          </cell>
          <cell r="K145">
            <v>120</v>
          </cell>
        </row>
        <row r="146">
          <cell r="H146">
            <v>55</v>
          </cell>
          <cell r="I146">
            <v>20</v>
          </cell>
          <cell r="J146">
            <v>881</v>
          </cell>
          <cell r="K146">
            <v>120</v>
          </cell>
        </row>
        <row r="147">
          <cell r="H147">
            <v>55</v>
          </cell>
          <cell r="I147">
            <v>84</v>
          </cell>
          <cell r="J147">
            <v>464</v>
          </cell>
          <cell r="K147">
            <v>120</v>
          </cell>
        </row>
        <row r="148">
          <cell r="H148">
            <v>55</v>
          </cell>
          <cell r="I148">
            <v>17</v>
          </cell>
          <cell r="J148">
            <v>513</v>
          </cell>
          <cell r="K148">
            <v>120</v>
          </cell>
        </row>
        <row r="149">
          <cell r="H149">
            <v>56</v>
          </cell>
          <cell r="I149">
            <v>13</v>
          </cell>
          <cell r="J149">
            <v>94</v>
          </cell>
          <cell r="K149">
            <v>120</v>
          </cell>
        </row>
        <row r="150">
          <cell r="H150">
            <v>57</v>
          </cell>
          <cell r="I150">
            <v>15</v>
          </cell>
          <cell r="J150">
            <v>933</v>
          </cell>
          <cell r="K150">
            <v>120</v>
          </cell>
        </row>
        <row r="151">
          <cell r="H151">
            <v>59</v>
          </cell>
          <cell r="I151">
            <v>14</v>
          </cell>
          <cell r="J151">
            <v>902</v>
          </cell>
          <cell r="K151">
            <v>120</v>
          </cell>
        </row>
        <row r="152">
          <cell r="H152">
            <v>59</v>
          </cell>
          <cell r="I152">
            <v>18</v>
          </cell>
          <cell r="J152">
            <v>858.2</v>
          </cell>
          <cell r="K152">
            <v>120</v>
          </cell>
        </row>
        <row r="153">
          <cell r="H153">
            <v>59</v>
          </cell>
          <cell r="I153">
            <v>45</v>
          </cell>
          <cell r="J153">
            <v>1035.5999999999999</v>
          </cell>
          <cell r="K153">
            <v>120</v>
          </cell>
        </row>
        <row r="154">
          <cell r="H154">
            <v>59</v>
          </cell>
          <cell r="I154">
            <v>17</v>
          </cell>
          <cell r="J154">
            <v>812</v>
          </cell>
          <cell r="K154">
            <v>120</v>
          </cell>
        </row>
        <row r="155">
          <cell r="H155">
            <v>59</v>
          </cell>
          <cell r="I155">
            <v>17</v>
          </cell>
          <cell r="J155">
            <v>664</v>
          </cell>
          <cell r="K155">
            <v>120</v>
          </cell>
        </row>
        <row r="156">
          <cell r="H156">
            <v>60</v>
          </cell>
          <cell r="I156">
            <v>26</v>
          </cell>
          <cell r="J156">
            <v>927</v>
          </cell>
          <cell r="K156">
            <v>120</v>
          </cell>
        </row>
        <row r="157">
          <cell r="H157">
            <v>60</v>
          </cell>
          <cell r="I157">
            <v>30</v>
          </cell>
          <cell r="J157">
            <v>972.6</v>
          </cell>
          <cell r="K157">
            <v>120</v>
          </cell>
        </row>
        <row r="158">
          <cell r="H158">
            <v>60</v>
          </cell>
          <cell r="I158">
            <v>46</v>
          </cell>
          <cell r="J158">
            <v>219</v>
          </cell>
          <cell r="K158">
            <v>120</v>
          </cell>
        </row>
        <row r="159">
          <cell r="H159">
            <v>61</v>
          </cell>
          <cell r="I159">
            <v>28</v>
          </cell>
          <cell r="J159">
            <v>647.6</v>
          </cell>
          <cell r="K159">
            <v>120</v>
          </cell>
        </row>
        <row r="160">
          <cell r="H160">
            <v>62</v>
          </cell>
          <cell r="I160">
            <v>16</v>
          </cell>
          <cell r="J160">
            <v>750.8</v>
          </cell>
          <cell r="K160">
            <v>120</v>
          </cell>
        </row>
        <row r="161">
          <cell r="H161">
            <v>62</v>
          </cell>
          <cell r="I161">
            <v>26</v>
          </cell>
          <cell r="J161">
            <v>392</v>
          </cell>
          <cell r="K161">
            <v>120</v>
          </cell>
        </row>
        <row r="162">
          <cell r="H162">
            <v>63</v>
          </cell>
          <cell r="I162">
            <v>16</v>
          </cell>
          <cell r="J162">
            <v>928.3</v>
          </cell>
          <cell r="K162">
            <v>120</v>
          </cell>
        </row>
        <row r="163">
          <cell r="H163">
            <v>63</v>
          </cell>
          <cell r="I163">
            <v>17</v>
          </cell>
          <cell r="J163">
            <v>1446</v>
          </cell>
          <cell r="K163">
            <v>120</v>
          </cell>
        </row>
        <row r="164">
          <cell r="H164">
            <v>63</v>
          </cell>
          <cell r="I164">
            <v>22</v>
          </cell>
          <cell r="J164">
            <v>1283</v>
          </cell>
          <cell r="K164">
            <v>120</v>
          </cell>
        </row>
        <row r="165">
          <cell r="H165">
            <v>63</v>
          </cell>
          <cell r="I165">
            <v>49</v>
          </cell>
          <cell r="J165">
            <v>913.4</v>
          </cell>
          <cell r="K165">
            <v>120</v>
          </cell>
        </row>
        <row r="166">
          <cell r="H166">
            <v>63</v>
          </cell>
          <cell r="I166">
            <v>52</v>
          </cell>
          <cell r="J166">
            <v>909.2</v>
          </cell>
          <cell r="K166">
            <v>120</v>
          </cell>
        </row>
        <row r="167">
          <cell r="H167">
            <v>64</v>
          </cell>
          <cell r="I167">
            <v>14</v>
          </cell>
          <cell r="J167">
            <v>624</v>
          </cell>
          <cell r="K167">
            <v>120</v>
          </cell>
        </row>
        <row r="168">
          <cell r="H168">
            <v>64</v>
          </cell>
          <cell r="I168">
            <v>45</v>
          </cell>
          <cell r="J168">
            <v>1068.8</v>
          </cell>
          <cell r="K168">
            <v>120</v>
          </cell>
        </row>
        <row r="169">
          <cell r="H169">
            <v>64</v>
          </cell>
          <cell r="I169">
            <v>50</v>
          </cell>
          <cell r="J169">
            <v>773</v>
          </cell>
          <cell r="K169">
            <v>120</v>
          </cell>
        </row>
        <row r="170">
          <cell r="H170">
            <v>64</v>
          </cell>
          <cell r="I170">
            <v>14</v>
          </cell>
          <cell r="J170">
            <v>504</v>
          </cell>
          <cell r="K170">
            <v>120</v>
          </cell>
        </row>
        <row r="171">
          <cell r="H171">
            <v>65</v>
          </cell>
          <cell r="I171">
            <v>17</v>
          </cell>
          <cell r="J171">
            <v>588</v>
          </cell>
          <cell r="K171">
            <v>120</v>
          </cell>
        </row>
        <row r="172">
          <cell r="H172">
            <v>65</v>
          </cell>
          <cell r="I172">
            <v>20</v>
          </cell>
          <cell r="J172">
            <v>1796</v>
          </cell>
          <cell r="K172">
            <v>120</v>
          </cell>
        </row>
        <row r="173">
          <cell r="H173">
            <v>65</v>
          </cell>
          <cell r="I173">
            <v>39</v>
          </cell>
          <cell r="J173">
            <v>416</v>
          </cell>
          <cell r="K173">
            <v>120</v>
          </cell>
        </row>
        <row r="174">
          <cell r="H174">
            <v>66</v>
          </cell>
          <cell r="I174">
            <v>29</v>
          </cell>
          <cell r="J174">
            <v>1081.8</v>
          </cell>
          <cell r="K174">
            <v>120</v>
          </cell>
        </row>
        <row r="175">
          <cell r="H175">
            <v>66</v>
          </cell>
          <cell r="I175">
            <v>72</v>
          </cell>
          <cell r="J175">
            <v>870</v>
          </cell>
          <cell r="K175">
            <v>120</v>
          </cell>
        </row>
        <row r="176">
          <cell r="H176">
            <v>66</v>
          </cell>
          <cell r="I176">
            <v>46</v>
          </cell>
          <cell r="J176">
            <v>643</v>
          </cell>
          <cell r="K176">
            <v>120</v>
          </cell>
        </row>
        <row r="177">
          <cell r="H177">
            <v>67</v>
          </cell>
          <cell r="I177">
            <v>26</v>
          </cell>
          <cell r="J177">
            <v>877</v>
          </cell>
          <cell r="K177">
            <v>120</v>
          </cell>
        </row>
        <row r="178">
          <cell r="H178">
            <v>67</v>
          </cell>
          <cell r="I178">
            <v>10</v>
          </cell>
          <cell r="J178">
            <v>36</v>
          </cell>
          <cell r="K178">
            <v>120</v>
          </cell>
        </row>
        <row r="179">
          <cell r="H179">
            <v>67</v>
          </cell>
          <cell r="I179">
            <v>14</v>
          </cell>
          <cell r="J179">
            <v>480.9</v>
          </cell>
          <cell r="K179">
            <v>120</v>
          </cell>
        </row>
        <row r="180">
          <cell r="H180">
            <v>67</v>
          </cell>
          <cell r="I180">
            <v>14</v>
          </cell>
          <cell r="J180">
            <v>811</v>
          </cell>
          <cell r="K180">
            <v>120</v>
          </cell>
        </row>
        <row r="181">
          <cell r="H181">
            <v>67</v>
          </cell>
          <cell r="I181">
            <v>18</v>
          </cell>
          <cell r="J181">
            <v>931</v>
          </cell>
          <cell r="K181">
            <v>120</v>
          </cell>
        </row>
        <row r="182">
          <cell r="H182">
            <v>68</v>
          </cell>
          <cell r="I182">
            <v>16</v>
          </cell>
          <cell r="J182">
            <v>433</v>
          </cell>
          <cell r="K182">
            <v>120</v>
          </cell>
        </row>
        <row r="183">
          <cell r="H183">
            <v>68</v>
          </cell>
          <cell r="I183">
            <v>19</v>
          </cell>
          <cell r="J183">
            <v>1397</v>
          </cell>
          <cell r="K183">
            <v>120</v>
          </cell>
        </row>
        <row r="184">
          <cell r="H184">
            <v>68</v>
          </cell>
          <cell r="I184">
            <v>55</v>
          </cell>
          <cell r="J184">
            <v>551</v>
          </cell>
          <cell r="K184">
            <v>120</v>
          </cell>
        </row>
        <row r="185">
          <cell r="H185">
            <v>68</v>
          </cell>
          <cell r="I185">
            <v>31</v>
          </cell>
          <cell r="J185">
            <v>562</v>
          </cell>
          <cell r="K185">
            <v>120</v>
          </cell>
        </row>
        <row r="186">
          <cell r="H186">
            <v>69</v>
          </cell>
          <cell r="I186">
            <v>36</v>
          </cell>
          <cell r="J186">
            <v>549.70000000000005</v>
          </cell>
          <cell r="K186">
            <v>120</v>
          </cell>
        </row>
        <row r="187">
          <cell r="H187">
            <v>69</v>
          </cell>
          <cell r="I187">
            <v>42</v>
          </cell>
          <cell r="J187">
            <v>633</v>
          </cell>
          <cell r="K187">
            <v>120</v>
          </cell>
        </row>
        <row r="188">
          <cell r="H188">
            <v>70</v>
          </cell>
          <cell r="I188">
            <v>33</v>
          </cell>
          <cell r="J188">
            <v>876</v>
          </cell>
          <cell r="K188">
            <v>120</v>
          </cell>
        </row>
        <row r="189">
          <cell r="H189">
            <v>70</v>
          </cell>
          <cell r="I189">
            <v>25</v>
          </cell>
          <cell r="J189">
            <v>858</v>
          </cell>
          <cell r="K189">
            <v>120</v>
          </cell>
        </row>
        <row r="190">
          <cell r="H190">
            <v>70</v>
          </cell>
          <cell r="I190">
            <v>29</v>
          </cell>
          <cell r="J190">
            <v>1122</v>
          </cell>
          <cell r="K190">
            <v>120</v>
          </cell>
        </row>
        <row r="191">
          <cell r="H191">
            <v>71</v>
          </cell>
          <cell r="I191">
            <v>13</v>
          </cell>
          <cell r="J191">
            <v>397</v>
          </cell>
          <cell r="K191">
            <v>120</v>
          </cell>
        </row>
        <row r="192">
          <cell r="H192">
            <v>71</v>
          </cell>
          <cell r="I192">
            <v>14</v>
          </cell>
          <cell r="J192">
            <v>803</v>
          </cell>
          <cell r="K192">
            <v>120</v>
          </cell>
        </row>
        <row r="193">
          <cell r="H193">
            <v>71</v>
          </cell>
          <cell r="I193">
            <v>39</v>
          </cell>
          <cell r="J193">
            <v>698</v>
          </cell>
          <cell r="K193">
            <v>120</v>
          </cell>
        </row>
        <row r="194">
          <cell r="H194">
            <v>71</v>
          </cell>
          <cell r="I194">
            <v>67</v>
          </cell>
          <cell r="J194">
            <v>281</v>
          </cell>
          <cell r="K194">
            <v>120</v>
          </cell>
        </row>
        <row r="195">
          <cell r="H195">
            <v>71</v>
          </cell>
          <cell r="I195">
            <v>28</v>
          </cell>
          <cell r="J195">
            <v>289.5</v>
          </cell>
          <cell r="K195">
            <v>120</v>
          </cell>
        </row>
        <row r="196">
          <cell r="H196">
            <v>72</v>
          </cell>
          <cell r="I196">
            <v>10</v>
          </cell>
          <cell r="J196">
            <v>900</v>
          </cell>
          <cell r="K196">
            <v>120</v>
          </cell>
        </row>
        <row r="197">
          <cell r="H197">
            <v>72</v>
          </cell>
          <cell r="I197">
            <v>10</v>
          </cell>
          <cell r="J197">
            <v>333</v>
          </cell>
          <cell r="K197">
            <v>120</v>
          </cell>
        </row>
        <row r="198">
          <cell r="H198">
            <v>72</v>
          </cell>
          <cell r="I198">
            <v>19</v>
          </cell>
          <cell r="J198">
            <v>975.2</v>
          </cell>
          <cell r="K198">
            <v>120</v>
          </cell>
        </row>
        <row r="199">
          <cell r="H199">
            <v>73</v>
          </cell>
          <cell r="I199">
            <v>61</v>
          </cell>
          <cell r="J199">
            <v>828</v>
          </cell>
          <cell r="K199">
            <v>120</v>
          </cell>
        </row>
        <row r="200">
          <cell r="H200">
            <v>74</v>
          </cell>
          <cell r="I200">
            <v>12</v>
          </cell>
          <cell r="J200">
            <v>1196</v>
          </cell>
          <cell r="K200">
            <v>120</v>
          </cell>
        </row>
        <row r="201">
          <cell r="H201">
            <v>74</v>
          </cell>
          <cell r="I201">
            <v>48</v>
          </cell>
          <cell r="J201">
            <v>913.7</v>
          </cell>
          <cell r="K201">
            <v>120</v>
          </cell>
        </row>
        <row r="202">
          <cell r="H202">
            <v>75</v>
          </cell>
          <cell r="I202">
            <v>22</v>
          </cell>
          <cell r="J202">
            <v>1153</v>
          </cell>
          <cell r="K202">
            <v>120</v>
          </cell>
        </row>
        <row r="203">
          <cell r="H203">
            <v>77</v>
          </cell>
          <cell r="I203">
            <v>36</v>
          </cell>
          <cell r="J203">
            <v>593</v>
          </cell>
          <cell r="K203">
            <v>120</v>
          </cell>
        </row>
        <row r="204">
          <cell r="H204">
            <v>78</v>
          </cell>
          <cell r="I204">
            <v>9</v>
          </cell>
          <cell r="J204">
            <v>898</v>
          </cell>
          <cell r="K204">
            <v>120</v>
          </cell>
        </row>
        <row r="205">
          <cell r="H205">
            <v>78</v>
          </cell>
          <cell r="I205">
            <v>11</v>
          </cell>
          <cell r="J205">
            <v>220.8</v>
          </cell>
          <cell r="K205">
            <v>120</v>
          </cell>
        </row>
        <row r="206">
          <cell r="H206">
            <v>78</v>
          </cell>
          <cell r="I206">
            <v>18</v>
          </cell>
          <cell r="J206">
            <v>395.1</v>
          </cell>
          <cell r="K206">
            <v>120</v>
          </cell>
        </row>
        <row r="207">
          <cell r="H207">
            <v>79</v>
          </cell>
          <cell r="I207">
            <v>23</v>
          </cell>
          <cell r="J207">
            <v>808</v>
          </cell>
          <cell r="K207">
            <v>120</v>
          </cell>
        </row>
        <row r="208">
          <cell r="H208">
            <v>79</v>
          </cell>
          <cell r="I208">
            <v>51</v>
          </cell>
          <cell r="J208">
            <v>916</v>
          </cell>
          <cell r="K208">
            <v>120</v>
          </cell>
        </row>
        <row r="209">
          <cell r="H209">
            <v>79</v>
          </cell>
          <cell r="I209">
            <v>22</v>
          </cell>
          <cell r="J209">
            <v>954</v>
          </cell>
          <cell r="K209">
            <v>120</v>
          </cell>
        </row>
        <row r="210">
          <cell r="H210">
            <v>79</v>
          </cell>
          <cell r="I210">
            <v>43</v>
          </cell>
          <cell r="J210">
            <v>902</v>
          </cell>
          <cell r="K210">
            <v>120</v>
          </cell>
        </row>
        <row r="211">
          <cell r="H211">
            <v>80</v>
          </cell>
          <cell r="I211">
            <v>16</v>
          </cell>
          <cell r="J211">
            <v>835.6</v>
          </cell>
          <cell r="K211">
            <v>120</v>
          </cell>
        </row>
        <row r="212">
          <cell r="H212">
            <v>80</v>
          </cell>
          <cell r="I212">
            <v>28</v>
          </cell>
          <cell r="J212">
            <v>158</v>
          </cell>
          <cell r="K212">
            <v>120</v>
          </cell>
        </row>
        <row r="213">
          <cell r="H213">
            <v>81</v>
          </cell>
          <cell r="I213">
            <v>10</v>
          </cell>
          <cell r="J213">
            <v>126</v>
          </cell>
          <cell r="K213">
            <v>120</v>
          </cell>
        </row>
        <row r="214">
          <cell r="H214">
            <v>81</v>
          </cell>
          <cell r="I214">
            <v>15</v>
          </cell>
          <cell r="J214">
            <v>343.6</v>
          </cell>
          <cell r="K214">
            <v>120</v>
          </cell>
        </row>
        <row r="215">
          <cell r="H215">
            <v>81</v>
          </cell>
          <cell r="I215">
            <v>32</v>
          </cell>
          <cell r="J215">
            <v>911</v>
          </cell>
          <cell r="K215">
            <v>120</v>
          </cell>
        </row>
        <row r="216">
          <cell r="H216">
            <v>81</v>
          </cell>
          <cell r="I216">
            <v>28</v>
          </cell>
          <cell r="J216">
            <v>654</v>
          </cell>
          <cell r="K216">
            <v>120</v>
          </cell>
        </row>
        <row r="217">
          <cell r="H217">
            <v>82</v>
          </cell>
          <cell r="I217">
            <v>27</v>
          </cell>
          <cell r="J217">
            <v>919</v>
          </cell>
          <cell r="K217">
            <v>120</v>
          </cell>
        </row>
        <row r="218">
          <cell r="H218">
            <v>82</v>
          </cell>
          <cell r="I218">
            <v>22</v>
          </cell>
          <cell r="J218">
            <v>1142</v>
          </cell>
          <cell r="K218">
            <v>120</v>
          </cell>
        </row>
        <row r="219">
          <cell r="H219">
            <v>82</v>
          </cell>
          <cell r="I219">
            <v>48</v>
          </cell>
          <cell r="J219">
            <v>913.6</v>
          </cell>
          <cell r="K219">
            <v>120</v>
          </cell>
        </row>
        <row r="220">
          <cell r="H220">
            <v>83</v>
          </cell>
          <cell r="I220">
            <v>28</v>
          </cell>
          <cell r="J220">
            <v>1146</v>
          </cell>
          <cell r="K220">
            <v>120</v>
          </cell>
        </row>
        <row r="221">
          <cell r="H221">
            <v>83</v>
          </cell>
          <cell r="I221">
            <v>23</v>
          </cell>
          <cell r="J221">
            <v>1100</v>
          </cell>
          <cell r="K221">
            <v>120</v>
          </cell>
        </row>
        <row r="222">
          <cell r="H222">
            <v>84</v>
          </cell>
          <cell r="I222">
            <v>31</v>
          </cell>
          <cell r="J222">
            <v>817</v>
          </cell>
          <cell r="K222">
            <v>120</v>
          </cell>
        </row>
        <row r="223">
          <cell r="H223">
            <v>84</v>
          </cell>
          <cell r="I223">
            <v>22</v>
          </cell>
          <cell r="J223">
            <v>1128</v>
          </cell>
          <cell r="K223">
            <v>120</v>
          </cell>
        </row>
        <row r="224">
          <cell r="H224">
            <v>85</v>
          </cell>
          <cell r="I224">
            <v>26</v>
          </cell>
          <cell r="J224">
            <v>726.2</v>
          </cell>
          <cell r="K224">
            <v>120</v>
          </cell>
        </row>
        <row r="225">
          <cell r="H225">
            <v>85</v>
          </cell>
          <cell r="I225">
            <v>13</v>
          </cell>
          <cell r="J225">
            <v>550</v>
          </cell>
          <cell r="K225">
            <v>120</v>
          </cell>
        </row>
        <row r="226">
          <cell r="H226">
            <v>85</v>
          </cell>
          <cell r="I226">
            <v>24</v>
          </cell>
          <cell r="J226">
            <v>720</v>
          </cell>
          <cell r="K226">
            <v>120</v>
          </cell>
        </row>
        <row r="227">
          <cell r="H227">
            <v>85</v>
          </cell>
          <cell r="I227">
            <v>15</v>
          </cell>
          <cell r="J227">
            <v>839.5</v>
          </cell>
          <cell r="K227">
            <v>120</v>
          </cell>
        </row>
        <row r="228">
          <cell r="H228">
            <v>87</v>
          </cell>
          <cell r="I228">
            <v>25</v>
          </cell>
          <cell r="J228">
            <v>971</v>
          </cell>
          <cell r="K228">
            <v>120</v>
          </cell>
        </row>
        <row r="229">
          <cell r="H229">
            <v>87</v>
          </cell>
          <cell r="I229">
            <v>27</v>
          </cell>
          <cell r="J229">
            <v>1072</v>
          </cell>
          <cell r="K229">
            <v>120</v>
          </cell>
        </row>
        <row r="230">
          <cell r="H230">
            <v>87</v>
          </cell>
          <cell r="I230">
            <v>49</v>
          </cell>
          <cell r="J230">
            <v>1376.9</v>
          </cell>
          <cell r="K230">
            <v>120</v>
          </cell>
        </row>
        <row r="231">
          <cell r="H231">
            <v>88</v>
          </cell>
          <cell r="I231">
            <v>43</v>
          </cell>
          <cell r="J231">
            <v>588</v>
          </cell>
          <cell r="K231">
            <v>120</v>
          </cell>
        </row>
        <row r="232">
          <cell r="H232">
            <v>88</v>
          </cell>
          <cell r="I232">
            <v>29</v>
          </cell>
          <cell r="J232">
            <v>327</v>
          </cell>
          <cell r="K232">
            <v>120</v>
          </cell>
        </row>
        <row r="233">
          <cell r="H233">
            <v>88</v>
          </cell>
          <cell r="I233">
            <v>59</v>
          </cell>
          <cell r="J233">
            <v>884</v>
          </cell>
          <cell r="K233">
            <v>120</v>
          </cell>
        </row>
        <row r="234">
          <cell r="H234">
            <v>90</v>
          </cell>
          <cell r="I234">
            <v>10</v>
          </cell>
          <cell r="J234">
            <v>313</v>
          </cell>
          <cell r="K234">
            <v>120</v>
          </cell>
        </row>
        <row r="235">
          <cell r="H235">
            <v>90</v>
          </cell>
          <cell r="I235">
            <v>40</v>
          </cell>
          <cell r="J235">
            <v>786</v>
          </cell>
          <cell r="K235">
            <v>120</v>
          </cell>
        </row>
        <row r="236">
          <cell r="H236">
            <v>90</v>
          </cell>
          <cell r="I236">
            <v>22</v>
          </cell>
          <cell r="J236">
            <v>875</v>
          </cell>
          <cell r="K236">
            <v>120</v>
          </cell>
        </row>
        <row r="237">
          <cell r="H237">
            <v>91</v>
          </cell>
          <cell r="I237">
            <v>11</v>
          </cell>
          <cell r="J237">
            <v>537</v>
          </cell>
          <cell r="K237">
            <v>120</v>
          </cell>
        </row>
        <row r="238">
          <cell r="H238">
            <v>91</v>
          </cell>
          <cell r="I238">
            <v>17</v>
          </cell>
          <cell r="J238">
            <v>898.9</v>
          </cell>
          <cell r="K238">
            <v>120</v>
          </cell>
        </row>
        <row r="239">
          <cell r="H239">
            <v>91</v>
          </cell>
          <cell r="I239">
            <v>23</v>
          </cell>
          <cell r="J239">
            <v>1117</v>
          </cell>
          <cell r="K239">
            <v>120</v>
          </cell>
        </row>
        <row r="240">
          <cell r="H240">
            <v>92</v>
          </cell>
          <cell r="I240">
            <v>10</v>
          </cell>
          <cell r="J240">
            <v>47</v>
          </cell>
          <cell r="K240">
            <v>120</v>
          </cell>
        </row>
        <row r="241">
          <cell r="H241">
            <v>92</v>
          </cell>
          <cell r="I241">
            <v>15</v>
          </cell>
          <cell r="J241">
            <v>1025</v>
          </cell>
          <cell r="K241">
            <v>120</v>
          </cell>
        </row>
        <row r="242">
          <cell r="H242">
            <v>92</v>
          </cell>
          <cell r="I242">
            <v>32</v>
          </cell>
          <cell r="J242">
            <v>191.5</v>
          </cell>
          <cell r="K242">
            <v>120</v>
          </cell>
        </row>
        <row r="243">
          <cell r="H243">
            <v>93</v>
          </cell>
          <cell r="I243">
            <v>31</v>
          </cell>
          <cell r="J243">
            <v>675.1</v>
          </cell>
          <cell r="K243">
            <v>120</v>
          </cell>
        </row>
        <row r="244">
          <cell r="H244">
            <v>93</v>
          </cell>
          <cell r="I244">
            <v>28</v>
          </cell>
          <cell r="J244">
            <v>680</v>
          </cell>
          <cell r="K244">
            <v>120</v>
          </cell>
        </row>
        <row r="245">
          <cell r="H245">
            <v>94</v>
          </cell>
          <cell r="I245">
            <v>22</v>
          </cell>
          <cell r="J245">
            <v>918</v>
          </cell>
          <cell r="K245">
            <v>120</v>
          </cell>
        </row>
        <row r="246">
          <cell r="H246">
            <v>94</v>
          </cell>
          <cell r="I246">
            <v>26</v>
          </cell>
          <cell r="J246">
            <v>915</v>
          </cell>
          <cell r="K246">
            <v>120</v>
          </cell>
        </row>
        <row r="247">
          <cell r="H247">
            <v>96</v>
          </cell>
          <cell r="I247">
            <v>9</v>
          </cell>
          <cell r="J247">
            <v>898</v>
          </cell>
          <cell r="K247">
            <v>120</v>
          </cell>
        </row>
        <row r="248">
          <cell r="H248">
            <v>96</v>
          </cell>
          <cell r="I248">
            <v>33</v>
          </cell>
          <cell r="J248">
            <v>1217</v>
          </cell>
          <cell r="K248">
            <v>120</v>
          </cell>
        </row>
        <row r="249">
          <cell r="H249">
            <v>97</v>
          </cell>
          <cell r="I249">
            <v>22</v>
          </cell>
          <cell r="J249">
            <v>525</v>
          </cell>
          <cell r="K249">
            <v>120</v>
          </cell>
        </row>
        <row r="250">
          <cell r="H250">
            <v>97</v>
          </cell>
          <cell r="I250">
            <v>12</v>
          </cell>
          <cell r="J250">
            <v>381.5</v>
          </cell>
          <cell r="K250">
            <v>120</v>
          </cell>
        </row>
        <row r="251">
          <cell r="H251">
            <v>97</v>
          </cell>
          <cell r="I251">
            <v>13</v>
          </cell>
          <cell r="J251">
            <v>472</v>
          </cell>
          <cell r="K251">
            <v>120</v>
          </cell>
        </row>
        <row r="252">
          <cell r="H252">
            <v>97</v>
          </cell>
          <cell r="I252">
            <v>24</v>
          </cell>
          <cell r="J252">
            <v>1116</v>
          </cell>
          <cell r="K252">
            <v>120</v>
          </cell>
        </row>
        <row r="253">
          <cell r="H253">
            <v>97</v>
          </cell>
          <cell r="I253">
            <v>31</v>
          </cell>
          <cell r="J253">
            <v>910.1</v>
          </cell>
          <cell r="K253">
            <v>120</v>
          </cell>
        </row>
        <row r="254">
          <cell r="H254">
            <v>98</v>
          </cell>
          <cell r="I254">
            <v>26</v>
          </cell>
          <cell r="J254">
            <v>382</v>
          </cell>
          <cell r="K254">
            <v>120</v>
          </cell>
        </row>
        <row r="255">
          <cell r="H255">
            <v>98</v>
          </cell>
          <cell r="I255">
            <v>32</v>
          </cell>
          <cell r="J255">
            <v>287</v>
          </cell>
          <cell r="K255">
            <v>120</v>
          </cell>
        </row>
        <row r="256">
          <cell r="H256">
            <v>99</v>
          </cell>
          <cell r="I256">
            <v>28</v>
          </cell>
          <cell r="J256">
            <v>410</v>
          </cell>
          <cell r="K256">
            <v>120</v>
          </cell>
        </row>
        <row r="257">
          <cell r="H257">
            <v>99</v>
          </cell>
          <cell r="I257">
            <v>22</v>
          </cell>
          <cell r="J257">
            <v>999</v>
          </cell>
          <cell r="K257">
            <v>120</v>
          </cell>
        </row>
        <row r="258">
          <cell r="H258">
            <v>100</v>
          </cell>
          <cell r="I258">
            <v>32</v>
          </cell>
          <cell r="J258">
            <v>588</v>
          </cell>
          <cell r="K258">
            <v>120</v>
          </cell>
        </row>
        <row r="259">
          <cell r="H259">
            <v>101</v>
          </cell>
          <cell r="I259">
            <v>9</v>
          </cell>
          <cell r="J259">
            <v>898</v>
          </cell>
          <cell r="K259">
            <v>120</v>
          </cell>
        </row>
        <row r="260">
          <cell r="H260">
            <v>101</v>
          </cell>
          <cell r="I260">
            <v>9</v>
          </cell>
          <cell r="J260">
            <v>1832.4</v>
          </cell>
          <cell r="K260">
            <v>120</v>
          </cell>
        </row>
        <row r="261">
          <cell r="H261">
            <v>102</v>
          </cell>
          <cell r="I261">
            <v>23</v>
          </cell>
          <cell r="J261">
            <v>1302</v>
          </cell>
          <cell r="K261">
            <v>120</v>
          </cell>
        </row>
        <row r="262">
          <cell r="H262">
            <v>103</v>
          </cell>
          <cell r="I262">
            <v>20</v>
          </cell>
          <cell r="J262">
            <v>940</v>
          </cell>
          <cell r="K262">
            <v>120</v>
          </cell>
        </row>
        <row r="263">
          <cell r="H263">
            <v>103</v>
          </cell>
          <cell r="I263">
            <v>26</v>
          </cell>
          <cell r="J263">
            <v>307</v>
          </cell>
          <cell r="K263">
            <v>120</v>
          </cell>
        </row>
        <row r="264">
          <cell r="H264">
            <v>103</v>
          </cell>
          <cell r="I264">
            <v>56</v>
          </cell>
          <cell r="J264">
            <v>1213</v>
          </cell>
          <cell r="K264">
            <v>120</v>
          </cell>
        </row>
        <row r="265">
          <cell r="H265">
            <v>104</v>
          </cell>
          <cell r="I265">
            <v>9</v>
          </cell>
          <cell r="J265">
            <v>898</v>
          </cell>
          <cell r="K265">
            <v>120</v>
          </cell>
        </row>
        <row r="266">
          <cell r="H266">
            <v>104</v>
          </cell>
          <cell r="I266">
            <v>9</v>
          </cell>
          <cell r="J266">
            <v>898</v>
          </cell>
          <cell r="K266">
            <v>120</v>
          </cell>
        </row>
        <row r="267">
          <cell r="H267">
            <v>104</v>
          </cell>
          <cell r="I267">
            <v>45</v>
          </cell>
          <cell r="J267">
            <v>748</v>
          </cell>
          <cell r="K267">
            <v>120</v>
          </cell>
        </row>
        <row r="268">
          <cell r="H268">
            <v>104</v>
          </cell>
          <cell r="I268">
            <v>14</v>
          </cell>
          <cell r="J268">
            <v>836.6</v>
          </cell>
          <cell r="K268">
            <v>120</v>
          </cell>
        </row>
        <row r="269">
          <cell r="H269">
            <v>104</v>
          </cell>
          <cell r="I269">
            <v>27</v>
          </cell>
          <cell r="J269">
            <v>998</v>
          </cell>
          <cell r="K269">
            <v>120</v>
          </cell>
        </row>
        <row r="270">
          <cell r="H270">
            <v>105</v>
          </cell>
          <cell r="I270">
            <v>9</v>
          </cell>
          <cell r="J270">
            <v>912.8</v>
          </cell>
          <cell r="K270">
            <v>120</v>
          </cell>
        </row>
        <row r="271">
          <cell r="H271">
            <v>105</v>
          </cell>
          <cell r="I271">
            <v>9</v>
          </cell>
          <cell r="J271">
            <v>898</v>
          </cell>
          <cell r="K271">
            <v>120</v>
          </cell>
        </row>
        <row r="272">
          <cell r="H272">
            <v>106</v>
          </cell>
          <cell r="I272">
            <v>22</v>
          </cell>
          <cell r="J272">
            <v>839</v>
          </cell>
          <cell r="K272">
            <v>120</v>
          </cell>
        </row>
        <row r="273">
          <cell r="H273">
            <v>106</v>
          </cell>
          <cell r="I273">
            <v>23</v>
          </cell>
          <cell r="J273">
            <v>477</v>
          </cell>
          <cell r="K273">
            <v>120</v>
          </cell>
        </row>
        <row r="274">
          <cell r="H274">
            <v>107</v>
          </cell>
          <cell r="I274">
            <v>9</v>
          </cell>
          <cell r="J274">
            <v>898</v>
          </cell>
          <cell r="K274">
            <v>120</v>
          </cell>
        </row>
        <row r="275">
          <cell r="H275">
            <v>107</v>
          </cell>
          <cell r="I275">
            <v>9</v>
          </cell>
          <cell r="J275">
            <v>898</v>
          </cell>
          <cell r="K275">
            <v>120</v>
          </cell>
        </row>
        <row r="276">
          <cell r="H276">
            <v>107</v>
          </cell>
          <cell r="I276">
            <v>10</v>
          </cell>
          <cell r="J276">
            <v>588</v>
          </cell>
          <cell r="K276">
            <v>120</v>
          </cell>
        </row>
        <row r="277">
          <cell r="H277">
            <v>107</v>
          </cell>
          <cell r="I277">
            <v>18</v>
          </cell>
          <cell r="J277">
            <v>524.20000000000005</v>
          </cell>
          <cell r="K277">
            <v>120</v>
          </cell>
        </row>
        <row r="278">
          <cell r="H278">
            <v>107</v>
          </cell>
          <cell r="I278">
            <v>33</v>
          </cell>
          <cell r="J278">
            <v>904.2</v>
          </cell>
          <cell r="K278">
            <v>120</v>
          </cell>
        </row>
        <row r="279">
          <cell r="H279">
            <v>107</v>
          </cell>
          <cell r="I279">
            <v>9</v>
          </cell>
          <cell r="J279">
            <v>898</v>
          </cell>
          <cell r="K279">
            <v>120</v>
          </cell>
        </row>
        <row r="280">
          <cell r="H280">
            <v>107</v>
          </cell>
          <cell r="I280">
            <v>9</v>
          </cell>
          <cell r="J280">
            <v>898</v>
          </cell>
          <cell r="K280">
            <v>120</v>
          </cell>
        </row>
        <row r="281">
          <cell r="H281">
            <v>107</v>
          </cell>
          <cell r="I281">
            <v>9</v>
          </cell>
          <cell r="J281">
            <v>898</v>
          </cell>
          <cell r="K281">
            <v>120</v>
          </cell>
        </row>
        <row r="282">
          <cell r="H282">
            <v>107</v>
          </cell>
          <cell r="I282">
            <v>9</v>
          </cell>
          <cell r="J282">
            <v>898</v>
          </cell>
          <cell r="K282">
            <v>120</v>
          </cell>
        </row>
        <row r="283">
          <cell r="H283">
            <v>107</v>
          </cell>
          <cell r="I283">
            <v>9</v>
          </cell>
          <cell r="J283">
            <v>898</v>
          </cell>
          <cell r="K283">
            <v>120</v>
          </cell>
        </row>
        <row r="284">
          <cell r="H284">
            <v>107</v>
          </cell>
          <cell r="I284">
            <v>9</v>
          </cell>
          <cell r="J284">
            <v>898</v>
          </cell>
          <cell r="K284">
            <v>120</v>
          </cell>
        </row>
        <row r="285">
          <cell r="H285">
            <v>107</v>
          </cell>
          <cell r="I285">
            <v>9</v>
          </cell>
          <cell r="J285">
            <v>898</v>
          </cell>
          <cell r="K285">
            <v>120</v>
          </cell>
        </row>
        <row r="286">
          <cell r="H286">
            <v>107</v>
          </cell>
          <cell r="I286">
            <v>9</v>
          </cell>
          <cell r="J286">
            <v>898</v>
          </cell>
          <cell r="K286">
            <v>120</v>
          </cell>
        </row>
        <row r="287">
          <cell r="H287">
            <v>107</v>
          </cell>
          <cell r="I287">
            <v>9</v>
          </cell>
          <cell r="J287">
            <v>898</v>
          </cell>
          <cell r="K287">
            <v>120</v>
          </cell>
        </row>
        <row r="288">
          <cell r="H288">
            <v>107</v>
          </cell>
          <cell r="I288">
            <v>9</v>
          </cell>
          <cell r="J288">
            <v>898</v>
          </cell>
          <cell r="K288">
            <v>120</v>
          </cell>
        </row>
        <row r="289">
          <cell r="H289">
            <v>107</v>
          </cell>
          <cell r="I289">
            <v>9</v>
          </cell>
          <cell r="J289">
            <v>2172</v>
          </cell>
          <cell r="K289">
            <v>120</v>
          </cell>
        </row>
        <row r="290">
          <cell r="H290">
            <v>107</v>
          </cell>
          <cell r="I290">
            <v>9</v>
          </cell>
          <cell r="J290">
            <v>912.8</v>
          </cell>
          <cell r="K290">
            <v>120</v>
          </cell>
        </row>
        <row r="291">
          <cell r="H291">
            <v>107</v>
          </cell>
          <cell r="I291">
            <v>9</v>
          </cell>
          <cell r="J291">
            <v>912.8</v>
          </cell>
          <cell r="K291">
            <v>120</v>
          </cell>
        </row>
        <row r="292">
          <cell r="H292">
            <v>107</v>
          </cell>
          <cell r="I292">
            <v>9</v>
          </cell>
          <cell r="J292">
            <v>912.8</v>
          </cell>
          <cell r="K292">
            <v>120</v>
          </cell>
        </row>
        <row r="293">
          <cell r="H293">
            <v>107</v>
          </cell>
          <cell r="I293">
            <v>9</v>
          </cell>
          <cell r="J293">
            <v>912.8</v>
          </cell>
          <cell r="K293">
            <v>120</v>
          </cell>
        </row>
        <row r="294">
          <cell r="H294">
            <v>107</v>
          </cell>
          <cell r="I294">
            <v>9</v>
          </cell>
          <cell r="J294">
            <v>912.8</v>
          </cell>
          <cell r="K294">
            <v>120</v>
          </cell>
        </row>
        <row r="295">
          <cell r="H295">
            <v>107</v>
          </cell>
          <cell r="I295">
            <v>9</v>
          </cell>
          <cell r="J295">
            <v>912.8</v>
          </cell>
          <cell r="K295">
            <v>120</v>
          </cell>
        </row>
        <row r="296">
          <cell r="H296">
            <v>107</v>
          </cell>
          <cell r="I296">
            <v>9</v>
          </cell>
          <cell r="J296">
            <v>912.8</v>
          </cell>
          <cell r="K296">
            <v>120</v>
          </cell>
        </row>
        <row r="297">
          <cell r="H297">
            <v>107</v>
          </cell>
          <cell r="I297">
            <v>9</v>
          </cell>
          <cell r="J297">
            <v>912.8</v>
          </cell>
          <cell r="K297">
            <v>120</v>
          </cell>
        </row>
        <row r="298">
          <cell r="H298">
            <v>107</v>
          </cell>
          <cell r="I298">
            <v>9</v>
          </cell>
          <cell r="J298">
            <v>912.8</v>
          </cell>
          <cell r="K298">
            <v>120</v>
          </cell>
        </row>
        <row r="299">
          <cell r="H299">
            <v>107</v>
          </cell>
          <cell r="I299">
            <v>9</v>
          </cell>
          <cell r="J299">
            <v>912.8</v>
          </cell>
          <cell r="K299">
            <v>120</v>
          </cell>
        </row>
        <row r="300">
          <cell r="H300">
            <v>107</v>
          </cell>
          <cell r="I300">
            <v>9</v>
          </cell>
          <cell r="J300">
            <v>912.8</v>
          </cell>
          <cell r="K300">
            <v>120</v>
          </cell>
        </row>
        <row r="301">
          <cell r="H301">
            <v>107</v>
          </cell>
          <cell r="I301">
            <v>9</v>
          </cell>
          <cell r="J301">
            <v>912.8</v>
          </cell>
          <cell r="K301">
            <v>120</v>
          </cell>
        </row>
        <row r="302">
          <cell r="H302">
            <v>107</v>
          </cell>
          <cell r="I302">
            <v>9</v>
          </cell>
          <cell r="J302">
            <v>912.8</v>
          </cell>
          <cell r="K302">
            <v>120</v>
          </cell>
        </row>
        <row r="303">
          <cell r="H303">
            <v>107</v>
          </cell>
          <cell r="I303">
            <v>9</v>
          </cell>
          <cell r="J303">
            <v>912.8</v>
          </cell>
          <cell r="K303">
            <v>120</v>
          </cell>
        </row>
        <row r="304">
          <cell r="H304">
            <v>107</v>
          </cell>
          <cell r="I304">
            <v>9</v>
          </cell>
          <cell r="J304">
            <v>912.8</v>
          </cell>
          <cell r="K304">
            <v>120</v>
          </cell>
        </row>
        <row r="305">
          <cell r="H305">
            <v>107</v>
          </cell>
          <cell r="I305">
            <v>9</v>
          </cell>
          <cell r="J305">
            <v>912.8</v>
          </cell>
          <cell r="K305">
            <v>120</v>
          </cell>
        </row>
        <row r="306">
          <cell r="H306">
            <v>107</v>
          </cell>
          <cell r="I306">
            <v>9</v>
          </cell>
          <cell r="J306">
            <v>912.8</v>
          </cell>
          <cell r="K306">
            <v>120</v>
          </cell>
        </row>
        <row r="307">
          <cell r="H307">
            <v>107</v>
          </cell>
          <cell r="I307">
            <v>9</v>
          </cell>
          <cell r="J307">
            <v>912.8</v>
          </cell>
          <cell r="K307">
            <v>120</v>
          </cell>
        </row>
        <row r="308">
          <cell r="H308">
            <v>107</v>
          </cell>
          <cell r="I308">
            <v>9</v>
          </cell>
          <cell r="J308">
            <v>912.8</v>
          </cell>
          <cell r="K308">
            <v>120</v>
          </cell>
        </row>
        <row r="309">
          <cell r="H309">
            <v>107</v>
          </cell>
          <cell r="I309">
            <v>9</v>
          </cell>
          <cell r="J309">
            <v>912.8</v>
          </cell>
          <cell r="K309">
            <v>120</v>
          </cell>
        </row>
        <row r="310">
          <cell r="H310">
            <v>107</v>
          </cell>
          <cell r="I310">
            <v>9</v>
          </cell>
          <cell r="J310">
            <v>912.8</v>
          </cell>
          <cell r="K310">
            <v>120</v>
          </cell>
        </row>
        <row r="311">
          <cell r="H311">
            <v>107</v>
          </cell>
          <cell r="I311">
            <v>9</v>
          </cell>
          <cell r="J311">
            <v>912.8</v>
          </cell>
          <cell r="K311">
            <v>120</v>
          </cell>
        </row>
        <row r="312">
          <cell r="H312">
            <v>107</v>
          </cell>
          <cell r="I312">
            <v>9</v>
          </cell>
          <cell r="J312">
            <v>912.8</v>
          </cell>
          <cell r="K312">
            <v>120</v>
          </cell>
        </row>
        <row r="313">
          <cell r="H313">
            <v>107</v>
          </cell>
          <cell r="I313">
            <v>9</v>
          </cell>
          <cell r="J313">
            <v>912.8</v>
          </cell>
          <cell r="K313">
            <v>120</v>
          </cell>
        </row>
        <row r="314">
          <cell r="H314">
            <v>107</v>
          </cell>
          <cell r="I314">
            <v>9</v>
          </cell>
          <cell r="J314">
            <v>912.8</v>
          </cell>
          <cell r="K314">
            <v>120</v>
          </cell>
        </row>
        <row r="315">
          <cell r="H315">
            <v>107</v>
          </cell>
          <cell r="I315">
            <v>9</v>
          </cell>
          <cell r="J315">
            <v>912.8</v>
          </cell>
          <cell r="K315">
            <v>120</v>
          </cell>
        </row>
        <row r="316">
          <cell r="H316">
            <v>107</v>
          </cell>
          <cell r="I316">
            <v>27</v>
          </cell>
          <cell r="J316">
            <v>1166</v>
          </cell>
          <cell r="K316">
            <v>120</v>
          </cell>
        </row>
        <row r="317">
          <cell r="H317">
            <v>108</v>
          </cell>
          <cell r="I317">
            <v>9</v>
          </cell>
          <cell r="J317">
            <v>898</v>
          </cell>
          <cell r="K317">
            <v>120</v>
          </cell>
        </row>
        <row r="318">
          <cell r="H318">
            <v>108</v>
          </cell>
          <cell r="I318">
            <v>33</v>
          </cell>
          <cell r="J318">
            <v>350</v>
          </cell>
          <cell r="K318">
            <v>120</v>
          </cell>
        </row>
        <row r="319">
          <cell r="H319">
            <v>108</v>
          </cell>
          <cell r="I319">
            <v>9</v>
          </cell>
          <cell r="J319">
            <v>898</v>
          </cell>
          <cell r="K319">
            <v>120</v>
          </cell>
        </row>
        <row r="320">
          <cell r="H320">
            <v>110</v>
          </cell>
          <cell r="I320">
            <v>9</v>
          </cell>
          <cell r="J320">
            <v>898</v>
          </cell>
          <cell r="K320">
            <v>120</v>
          </cell>
        </row>
        <row r="321">
          <cell r="H321">
            <v>110</v>
          </cell>
          <cell r="I321">
            <v>16</v>
          </cell>
          <cell r="J321">
            <v>1343</v>
          </cell>
          <cell r="K321">
            <v>120</v>
          </cell>
        </row>
        <row r="322">
          <cell r="H322">
            <v>110</v>
          </cell>
          <cell r="I322">
            <v>56</v>
          </cell>
          <cell r="J322">
            <v>909.3</v>
          </cell>
          <cell r="K322">
            <v>120</v>
          </cell>
        </row>
        <row r="323">
          <cell r="H323">
            <v>111</v>
          </cell>
          <cell r="I323">
            <v>27</v>
          </cell>
          <cell r="J323">
            <v>363.2</v>
          </cell>
          <cell r="K323">
            <v>120</v>
          </cell>
        </row>
        <row r="324">
          <cell r="H324">
            <v>111</v>
          </cell>
          <cell r="I324">
            <v>9</v>
          </cell>
          <cell r="J324">
            <v>898</v>
          </cell>
          <cell r="K324">
            <v>120</v>
          </cell>
        </row>
        <row r="325">
          <cell r="H325">
            <v>112</v>
          </cell>
          <cell r="I325">
            <v>11</v>
          </cell>
          <cell r="J325">
            <v>1159</v>
          </cell>
          <cell r="K325">
            <v>120</v>
          </cell>
        </row>
        <row r="326">
          <cell r="H326">
            <v>112</v>
          </cell>
          <cell r="I326">
            <v>42</v>
          </cell>
          <cell r="J326">
            <v>1140</v>
          </cell>
          <cell r="K326">
            <v>120</v>
          </cell>
        </row>
        <row r="327">
          <cell r="H327">
            <v>112</v>
          </cell>
          <cell r="I327">
            <v>9</v>
          </cell>
          <cell r="J327">
            <v>898</v>
          </cell>
          <cell r="K327">
            <v>120</v>
          </cell>
        </row>
        <row r="328">
          <cell r="H328">
            <v>113</v>
          </cell>
          <cell r="I328">
            <v>27</v>
          </cell>
          <cell r="J328">
            <v>530</v>
          </cell>
          <cell r="K328">
            <v>120</v>
          </cell>
        </row>
        <row r="329">
          <cell r="H329">
            <v>114</v>
          </cell>
          <cell r="I329">
            <v>14</v>
          </cell>
          <cell r="J329">
            <v>1341</v>
          </cell>
          <cell r="K329">
            <v>120</v>
          </cell>
        </row>
        <row r="330">
          <cell r="H330">
            <v>115</v>
          </cell>
          <cell r="I330">
            <v>28</v>
          </cell>
          <cell r="J330">
            <v>829</v>
          </cell>
          <cell r="K330">
            <v>120</v>
          </cell>
        </row>
        <row r="331">
          <cell r="H331">
            <v>115</v>
          </cell>
          <cell r="I331">
            <v>28</v>
          </cell>
          <cell r="J331">
            <v>323.60000000000002</v>
          </cell>
          <cell r="K331">
            <v>120</v>
          </cell>
        </row>
        <row r="332">
          <cell r="H332">
            <v>115</v>
          </cell>
          <cell r="I332">
            <v>14</v>
          </cell>
          <cell r="J332">
            <v>951</v>
          </cell>
          <cell r="K332">
            <v>120</v>
          </cell>
        </row>
        <row r="333">
          <cell r="H333">
            <v>115</v>
          </cell>
          <cell r="I333">
            <v>28</v>
          </cell>
          <cell r="J333">
            <v>978</v>
          </cell>
          <cell r="K333">
            <v>120</v>
          </cell>
        </row>
        <row r="334">
          <cell r="H334">
            <v>115</v>
          </cell>
          <cell r="I334">
            <v>61</v>
          </cell>
          <cell r="J334">
            <v>1125</v>
          </cell>
          <cell r="K334">
            <v>120</v>
          </cell>
        </row>
        <row r="335">
          <cell r="H335">
            <v>115</v>
          </cell>
          <cell r="I335">
            <v>65</v>
          </cell>
          <cell r="J335">
            <v>288.39999999999998</v>
          </cell>
          <cell r="K335">
            <v>120</v>
          </cell>
        </row>
        <row r="336">
          <cell r="H336">
            <v>116</v>
          </cell>
          <cell r="I336">
            <v>12</v>
          </cell>
          <cell r="J336">
            <v>701</v>
          </cell>
          <cell r="K336">
            <v>120</v>
          </cell>
        </row>
        <row r="337">
          <cell r="H337">
            <v>117</v>
          </cell>
          <cell r="I337">
            <v>14</v>
          </cell>
          <cell r="J337">
            <v>603</v>
          </cell>
          <cell r="K337">
            <v>120</v>
          </cell>
        </row>
        <row r="338">
          <cell r="H338">
            <v>117</v>
          </cell>
          <cell r="I338">
            <v>16</v>
          </cell>
          <cell r="J338">
            <v>1503</v>
          </cell>
          <cell r="K338">
            <v>120</v>
          </cell>
        </row>
        <row r="339">
          <cell r="H339">
            <v>117</v>
          </cell>
          <cell r="I339">
            <v>9</v>
          </cell>
          <cell r="J339">
            <v>898</v>
          </cell>
          <cell r="K339">
            <v>120</v>
          </cell>
        </row>
        <row r="340">
          <cell r="H340">
            <v>117</v>
          </cell>
          <cell r="I340">
            <v>10</v>
          </cell>
          <cell r="J340">
            <v>898</v>
          </cell>
          <cell r="K340">
            <v>120</v>
          </cell>
        </row>
        <row r="341">
          <cell r="H341">
            <v>118</v>
          </cell>
          <cell r="I341">
            <v>12</v>
          </cell>
          <cell r="J341">
            <v>1087.0999999999999</v>
          </cell>
          <cell r="K341">
            <v>120</v>
          </cell>
        </row>
        <row r="342">
          <cell r="H342">
            <v>118</v>
          </cell>
          <cell r="I342">
            <v>27</v>
          </cell>
          <cell r="J342">
            <v>1278</v>
          </cell>
          <cell r="K342">
            <v>120</v>
          </cell>
        </row>
        <row r="343">
          <cell r="H343">
            <v>118</v>
          </cell>
          <cell r="I343">
            <v>35</v>
          </cell>
          <cell r="J343">
            <v>861.7</v>
          </cell>
          <cell r="K343">
            <v>120</v>
          </cell>
        </row>
        <row r="344">
          <cell r="H344">
            <v>118</v>
          </cell>
          <cell r="I344">
            <v>28</v>
          </cell>
          <cell r="J344">
            <v>1292</v>
          </cell>
          <cell r="K344">
            <v>120</v>
          </cell>
        </row>
        <row r="345">
          <cell r="H345">
            <v>119</v>
          </cell>
          <cell r="I345">
            <v>66</v>
          </cell>
          <cell r="J345">
            <v>890</v>
          </cell>
          <cell r="K345">
            <v>120</v>
          </cell>
        </row>
        <row r="346">
          <cell r="H346">
            <v>119</v>
          </cell>
          <cell r="I346">
            <v>9</v>
          </cell>
          <cell r="J346">
            <v>898</v>
          </cell>
          <cell r="K346">
            <v>120</v>
          </cell>
        </row>
        <row r="347">
          <cell r="H347">
            <v>119</v>
          </cell>
          <cell r="I347">
            <v>10</v>
          </cell>
          <cell r="J347">
            <v>898</v>
          </cell>
          <cell r="K347">
            <v>120</v>
          </cell>
        </row>
        <row r="348">
          <cell r="H348">
            <v>120</v>
          </cell>
          <cell r="I348">
            <v>48</v>
          </cell>
          <cell r="J348">
            <v>1229</v>
          </cell>
          <cell r="K348">
            <v>120</v>
          </cell>
        </row>
        <row r="349">
          <cell r="H349">
            <v>120</v>
          </cell>
          <cell r="I349">
            <v>73</v>
          </cell>
          <cell r="J349">
            <v>868</v>
          </cell>
          <cell r="K349">
            <v>120</v>
          </cell>
        </row>
        <row r="350">
          <cell r="H350">
            <v>121</v>
          </cell>
          <cell r="I350">
            <v>15</v>
          </cell>
          <cell r="J350">
            <v>1264</v>
          </cell>
          <cell r="K350">
            <v>120</v>
          </cell>
        </row>
        <row r="351">
          <cell r="H351">
            <v>121</v>
          </cell>
          <cell r="I351">
            <v>49</v>
          </cell>
          <cell r="J351">
            <v>932</v>
          </cell>
          <cell r="K351">
            <v>120</v>
          </cell>
        </row>
        <row r="352">
          <cell r="H352">
            <v>121</v>
          </cell>
          <cell r="I352">
            <v>86</v>
          </cell>
          <cell r="J352">
            <v>723</v>
          </cell>
          <cell r="K352">
            <v>120</v>
          </cell>
        </row>
        <row r="353">
          <cell r="H353">
            <v>122</v>
          </cell>
          <cell r="I353">
            <v>59</v>
          </cell>
          <cell r="J353">
            <v>936</v>
          </cell>
          <cell r="K353">
            <v>120</v>
          </cell>
        </row>
        <row r="354">
          <cell r="H354">
            <v>123</v>
          </cell>
          <cell r="I354">
            <v>17</v>
          </cell>
          <cell r="J354">
            <v>1006</v>
          </cell>
          <cell r="K354">
            <v>120</v>
          </cell>
        </row>
        <row r="355">
          <cell r="H355">
            <v>123</v>
          </cell>
          <cell r="I355">
            <v>17</v>
          </cell>
          <cell r="J355">
            <v>696.5</v>
          </cell>
          <cell r="K355">
            <v>120</v>
          </cell>
        </row>
        <row r="356">
          <cell r="H356">
            <v>124</v>
          </cell>
          <cell r="I356">
            <v>18</v>
          </cell>
          <cell r="J356">
            <v>906</v>
          </cell>
          <cell r="K356">
            <v>120</v>
          </cell>
        </row>
        <row r="357">
          <cell r="H357">
            <v>124</v>
          </cell>
          <cell r="I357">
            <v>42</v>
          </cell>
          <cell r="J357">
            <v>910.7</v>
          </cell>
          <cell r="K357">
            <v>120</v>
          </cell>
        </row>
        <row r="358">
          <cell r="H358">
            <v>124</v>
          </cell>
          <cell r="I358">
            <v>10</v>
          </cell>
          <cell r="J358">
            <v>912.8</v>
          </cell>
          <cell r="K358">
            <v>120</v>
          </cell>
        </row>
        <row r="359">
          <cell r="H359">
            <v>124</v>
          </cell>
          <cell r="I359">
            <v>28</v>
          </cell>
          <cell r="J359">
            <v>803</v>
          </cell>
          <cell r="K359">
            <v>120</v>
          </cell>
        </row>
        <row r="360">
          <cell r="H360">
            <v>125</v>
          </cell>
          <cell r="I360">
            <v>24</v>
          </cell>
          <cell r="J360">
            <v>1362</v>
          </cell>
          <cell r="K360">
            <v>120</v>
          </cell>
        </row>
        <row r="361">
          <cell r="H361">
            <v>125</v>
          </cell>
          <cell r="I361">
            <v>31</v>
          </cell>
          <cell r="J361">
            <v>284</v>
          </cell>
          <cell r="K361">
            <v>120</v>
          </cell>
        </row>
        <row r="362">
          <cell r="H362">
            <v>126</v>
          </cell>
          <cell r="I362">
            <v>65</v>
          </cell>
          <cell r="J362">
            <v>660</v>
          </cell>
          <cell r="K362">
            <v>120</v>
          </cell>
        </row>
        <row r="363">
          <cell r="H363">
            <v>127</v>
          </cell>
          <cell r="I363">
            <v>13</v>
          </cell>
          <cell r="J363">
            <v>502</v>
          </cell>
          <cell r="K363">
            <v>120</v>
          </cell>
        </row>
        <row r="364">
          <cell r="H364">
            <v>127</v>
          </cell>
          <cell r="I364">
            <v>18</v>
          </cell>
          <cell r="J364">
            <v>333</v>
          </cell>
          <cell r="K364">
            <v>120</v>
          </cell>
        </row>
        <row r="365">
          <cell r="H365">
            <v>127</v>
          </cell>
          <cell r="I365">
            <v>38</v>
          </cell>
          <cell r="J365">
            <v>411</v>
          </cell>
          <cell r="K365">
            <v>120</v>
          </cell>
        </row>
        <row r="366">
          <cell r="H366">
            <v>127</v>
          </cell>
          <cell r="I366">
            <v>42</v>
          </cell>
          <cell r="J366">
            <v>250</v>
          </cell>
          <cell r="K366">
            <v>120</v>
          </cell>
        </row>
        <row r="367">
          <cell r="H367">
            <v>127</v>
          </cell>
          <cell r="I367">
            <v>9</v>
          </cell>
          <cell r="J367">
            <v>912.8</v>
          </cell>
          <cell r="K367">
            <v>120</v>
          </cell>
        </row>
        <row r="368">
          <cell r="H368">
            <v>128</v>
          </cell>
          <cell r="I368">
            <v>17</v>
          </cell>
          <cell r="J368">
            <v>944.4</v>
          </cell>
          <cell r="K368">
            <v>120</v>
          </cell>
        </row>
        <row r="369">
          <cell r="H369">
            <v>129</v>
          </cell>
          <cell r="I369">
            <v>9</v>
          </cell>
          <cell r="J369">
            <v>1372</v>
          </cell>
          <cell r="K369">
            <v>120</v>
          </cell>
        </row>
        <row r="370">
          <cell r="H370">
            <v>129</v>
          </cell>
          <cell r="I370">
            <v>48</v>
          </cell>
          <cell r="J370">
            <v>1041</v>
          </cell>
          <cell r="K370">
            <v>120</v>
          </cell>
        </row>
        <row r="371">
          <cell r="H371">
            <v>129</v>
          </cell>
          <cell r="I371">
            <v>65</v>
          </cell>
          <cell r="J371">
            <v>1113</v>
          </cell>
          <cell r="K371">
            <v>120</v>
          </cell>
        </row>
        <row r="372">
          <cell r="H372">
            <v>129</v>
          </cell>
          <cell r="I372">
            <v>10</v>
          </cell>
          <cell r="J372">
            <v>912.8</v>
          </cell>
          <cell r="K372">
            <v>120</v>
          </cell>
        </row>
        <row r="373">
          <cell r="H373">
            <v>130</v>
          </cell>
          <cell r="I373">
            <v>12</v>
          </cell>
          <cell r="J373">
            <v>1033</v>
          </cell>
          <cell r="K373">
            <v>120</v>
          </cell>
        </row>
        <row r="374">
          <cell r="H374">
            <v>130</v>
          </cell>
          <cell r="I374">
            <v>61</v>
          </cell>
          <cell r="J374">
            <v>342</v>
          </cell>
          <cell r="K374">
            <v>120</v>
          </cell>
        </row>
        <row r="375">
          <cell r="H375">
            <v>131</v>
          </cell>
          <cell r="I375">
            <v>14</v>
          </cell>
          <cell r="J375">
            <v>223</v>
          </cell>
          <cell r="K375">
            <v>120</v>
          </cell>
        </row>
        <row r="376">
          <cell r="H376">
            <v>131</v>
          </cell>
          <cell r="I376">
            <v>19</v>
          </cell>
          <cell r="J376">
            <v>927</v>
          </cell>
          <cell r="K376">
            <v>120</v>
          </cell>
        </row>
        <row r="377">
          <cell r="H377">
            <v>131</v>
          </cell>
          <cell r="I377">
            <v>28</v>
          </cell>
          <cell r="J377">
            <v>307.39999999999998</v>
          </cell>
          <cell r="K377">
            <v>120</v>
          </cell>
        </row>
        <row r="378">
          <cell r="H378">
            <v>132</v>
          </cell>
          <cell r="I378">
            <v>12</v>
          </cell>
          <cell r="J378">
            <v>1412</v>
          </cell>
          <cell r="K378">
            <v>120</v>
          </cell>
        </row>
        <row r="379">
          <cell r="H379">
            <v>133</v>
          </cell>
          <cell r="I379">
            <v>15</v>
          </cell>
          <cell r="J379">
            <v>416</v>
          </cell>
          <cell r="K379">
            <v>120</v>
          </cell>
        </row>
        <row r="380">
          <cell r="H380">
            <v>133</v>
          </cell>
          <cell r="I380">
            <v>40</v>
          </cell>
          <cell r="J380">
            <v>700</v>
          </cell>
          <cell r="K380">
            <v>120</v>
          </cell>
        </row>
        <row r="381">
          <cell r="H381">
            <v>133</v>
          </cell>
          <cell r="I381">
            <v>15</v>
          </cell>
          <cell r="J381">
            <v>816.5</v>
          </cell>
          <cell r="K381">
            <v>120</v>
          </cell>
        </row>
        <row r="382">
          <cell r="H382">
            <v>133</v>
          </cell>
          <cell r="I382">
            <v>26</v>
          </cell>
          <cell r="J382">
            <v>682</v>
          </cell>
          <cell r="K382">
            <v>120</v>
          </cell>
        </row>
        <row r="383">
          <cell r="H383">
            <v>133</v>
          </cell>
          <cell r="I383">
            <v>54</v>
          </cell>
          <cell r="J383">
            <v>62564</v>
          </cell>
          <cell r="K383">
            <v>120</v>
          </cell>
        </row>
        <row r="384">
          <cell r="H384">
            <v>133</v>
          </cell>
          <cell r="I384">
            <v>55</v>
          </cell>
          <cell r="J384">
            <v>815</v>
          </cell>
          <cell r="K384">
            <v>120</v>
          </cell>
        </row>
        <row r="385">
          <cell r="H385">
            <v>134</v>
          </cell>
          <cell r="I385">
            <v>18</v>
          </cell>
          <cell r="J385">
            <v>908</v>
          </cell>
          <cell r="K385">
            <v>120</v>
          </cell>
        </row>
        <row r="386">
          <cell r="H386">
            <v>134</v>
          </cell>
          <cell r="I386">
            <v>60</v>
          </cell>
          <cell r="J386">
            <v>909.5</v>
          </cell>
          <cell r="K386">
            <v>120</v>
          </cell>
        </row>
        <row r="387">
          <cell r="H387">
            <v>135</v>
          </cell>
          <cell r="I387">
            <v>23</v>
          </cell>
          <cell r="J387">
            <v>1600</v>
          </cell>
          <cell r="K387">
            <v>120</v>
          </cell>
        </row>
        <row r="388">
          <cell r="H388">
            <v>135</v>
          </cell>
          <cell r="I388">
            <v>43</v>
          </cell>
          <cell r="J388">
            <v>449</v>
          </cell>
          <cell r="K388">
            <v>120</v>
          </cell>
        </row>
        <row r="389">
          <cell r="H389">
            <v>135</v>
          </cell>
          <cell r="I389">
            <v>95</v>
          </cell>
          <cell r="J389">
            <v>662</v>
          </cell>
          <cell r="K389">
            <v>120</v>
          </cell>
        </row>
        <row r="390">
          <cell r="H390">
            <v>135</v>
          </cell>
          <cell r="I390">
            <v>22</v>
          </cell>
          <cell r="J390">
            <v>859</v>
          </cell>
          <cell r="K390">
            <v>120</v>
          </cell>
        </row>
        <row r="391">
          <cell r="H391">
            <v>135</v>
          </cell>
          <cell r="I391">
            <v>47</v>
          </cell>
          <cell r="J391">
            <v>189</v>
          </cell>
          <cell r="K391">
            <v>120</v>
          </cell>
        </row>
        <row r="392">
          <cell r="H392">
            <v>136</v>
          </cell>
          <cell r="I392">
            <v>9</v>
          </cell>
          <cell r="J392">
            <v>898</v>
          </cell>
          <cell r="K392">
            <v>120</v>
          </cell>
        </row>
        <row r="393">
          <cell r="H393">
            <v>136</v>
          </cell>
          <cell r="I393">
            <v>13</v>
          </cell>
          <cell r="J393">
            <v>331</v>
          </cell>
          <cell r="K393">
            <v>120</v>
          </cell>
        </row>
        <row r="394">
          <cell r="H394">
            <v>137</v>
          </cell>
          <cell r="I394">
            <v>26</v>
          </cell>
          <cell r="J394">
            <v>949</v>
          </cell>
          <cell r="K394">
            <v>120</v>
          </cell>
        </row>
        <row r="395">
          <cell r="H395">
            <v>138</v>
          </cell>
          <cell r="I395">
            <v>9</v>
          </cell>
          <cell r="J395">
            <v>898</v>
          </cell>
          <cell r="K395">
            <v>120</v>
          </cell>
        </row>
        <row r="396">
          <cell r="H396">
            <v>138</v>
          </cell>
          <cell r="I396">
            <v>52</v>
          </cell>
          <cell r="J396">
            <v>656</v>
          </cell>
          <cell r="K396">
            <v>120</v>
          </cell>
        </row>
        <row r="397">
          <cell r="H397">
            <v>139</v>
          </cell>
          <cell r="I397">
            <v>39</v>
          </cell>
          <cell r="J397">
            <v>1046</v>
          </cell>
          <cell r="K397">
            <v>120</v>
          </cell>
        </row>
        <row r="398">
          <cell r="H398">
            <v>139</v>
          </cell>
          <cell r="I398">
            <v>9</v>
          </cell>
          <cell r="J398">
            <v>898</v>
          </cell>
          <cell r="K398">
            <v>120</v>
          </cell>
        </row>
        <row r="399">
          <cell r="H399">
            <v>139</v>
          </cell>
          <cell r="I399">
            <v>26</v>
          </cell>
          <cell r="J399">
            <v>1073</v>
          </cell>
          <cell r="K399">
            <v>120</v>
          </cell>
        </row>
        <row r="400">
          <cell r="H400">
            <v>139</v>
          </cell>
          <cell r="I400">
            <v>72</v>
          </cell>
          <cell r="J400">
            <v>485</v>
          </cell>
          <cell r="K400">
            <v>120</v>
          </cell>
        </row>
        <row r="401">
          <cell r="H401">
            <v>140</v>
          </cell>
          <cell r="I401">
            <v>42</v>
          </cell>
          <cell r="J401">
            <v>1264</v>
          </cell>
          <cell r="K401">
            <v>120</v>
          </cell>
        </row>
        <row r="402">
          <cell r="H402">
            <v>140</v>
          </cell>
          <cell r="I402">
            <v>104</v>
          </cell>
          <cell r="J402">
            <v>405</v>
          </cell>
          <cell r="K402">
            <v>124</v>
          </cell>
        </row>
        <row r="403">
          <cell r="H403">
            <v>140</v>
          </cell>
          <cell r="I403">
            <v>9</v>
          </cell>
          <cell r="J403">
            <v>898</v>
          </cell>
          <cell r="K403">
            <v>120</v>
          </cell>
        </row>
        <row r="404">
          <cell r="H404">
            <v>140</v>
          </cell>
          <cell r="I404">
            <v>30</v>
          </cell>
          <cell r="J404">
            <v>739</v>
          </cell>
          <cell r="K404">
            <v>120</v>
          </cell>
        </row>
        <row r="405">
          <cell r="H405">
            <v>140</v>
          </cell>
          <cell r="I405">
            <v>44</v>
          </cell>
          <cell r="J405">
            <v>151</v>
          </cell>
          <cell r="K405">
            <v>120</v>
          </cell>
        </row>
        <row r="406">
          <cell r="H406">
            <v>140</v>
          </cell>
          <cell r="I406">
            <v>53</v>
          </cell>
          <cell r="J406">
            <v>1418</v>
          </cell>
          <cell r="K406">
            <v>120</v>
          </cell>
        </row>
        <row r="407">
          <cell r="H407">
            <v>140</v>
          </cell>
          <cell r="I407">
            <v>14</v>
          </cell>
          <cell r="J407">
            <v>885</v>
          </cell>
          <cell r="K407">
            <v>120</v>
          </cell>
        </row>
        <row r="408">
          <cell r="H408">
            <v>141</v>
          </cell>
          <cell r="I408">
            <v>9</v>
          </cell>
          <cell r="J408">
            <v>898</v>
          </cell>
          <cell r="K408">
            <v>120</v>
          </cell>
        </row>
        <row r="409">
          <cell r="H409">
            <v>141</v>
          </cell>
          <cell r="I409">
            <v>17</v>
          </cell>
          <cell r="J409">
            <v>1501</v>
          </cell>
          <cell r="K409">
            <v>120</v>
          </cell>
        </row>
        <row r="410">
          <cell r="H410">
            <v>141</v>
          </cell>
          <cell r="I410">
            <v>30</v>
          </cell>
          <cell r="J410">
            <v>860</v>
          </cell>
          <cell r="K410">
            <v>120</v>
          </cell>
        </row>
        <row r="411">
          <cell r="H411">
            <v>141</v>
          </cell>
          <cell r="I411">
            <v>23</v>
          </cell>
          <cell r="J411">
            <v>1453</v>
          </cell>
          <cell r="K411">
            <v>120</v>
          </cell>
        </row>
        <row r="412">
          <cell r="H412">
            <v>142</v>
          </cell>
          <cell r="I412">
            <v>22</v>
          </cell>
          <cell r="J412">
            <v>563</v>
          </cell>
          <cell r="K412">
            <v>120</v>
          </cell>
        </row>
        <row r="413">
          <cell r="H413">
            <v>143</v>
          </cell>
          <cell r="I413">
            <v>17</v>
          </cell>
          <cell r="J413">
            <v>597</v>
          </cell>
          <cell r="K413">
            <v>120</v>
          </cell>
        </row>
        <row r="414">
          <cell r="H414">
            <v>143</v>
          </cell>
          <cell r="I414">
            <v>68</v>
          </cell>
          <cell r="J414">
            <v>979</v>
          </cell>
          <cell r="K414">
            <v>120</v>
          </cell>
        </row>
        <row r="415">
          <cell r="H415">
            <v>144</v>
          </cell>
          <cell r="I415">
            <v>11</v>
          </cell>
          <cell r="J415">
            <v>763</v>
          </cell>
          <cell r="K415">
            <v>120</v>
          </cell>
        </row>
        <row r="416">
          <cell r="H416">
            <v>144</v>
          </cell>
          <cell r="I416">
            <v>39</v>
          </cell>
          <cell r="J416">
            <v>880</v>
          </cell>
          <cell r="K416">
            <v>120</v>
          </cell>
        </row>
        <row r="417">
          <cell r="H417">
            <v>145</v>
          </cell>
          <cell r="I417">
            <v>16</v>
          </cell>
          <cell r="J417">
            <v>597</v>
          </cell>
          <cell r="K417">
            <v>120</v>
          </cell>
        </row>
        <row r="418">
          <cell r="H418">
            <v>146</v>
          </cell>
          <cell r="I418">
            <v>22</v>
          </cell>
          <cell r="J418">
            <v>911</v>
          </cell>
          <cell r="K418">
            <v>120</v>
          </cell>
        </row>
        <row r="419">
          <cell r="H419">
            <v>146</v>
          </cell>
          <cell r="I419">
            <v>23</v>
          </cell>
          <cell r="J419">
            <v>716</v>
          </cell>
          <cell r="K419">
            <v>120</v>
          </cell>
        </row>
        <row r="420">
          <cell r="H420">
            <v>146</v>
          </cell>
          <cell r="I420">
            <v>46</v>
          </cell>
          <cell r="J420">
            <v>799</v>
          </cell>
          <cell r="K420">
            <v>120</v>
          </cell>
        </row>
        <row r="421">
          <cell r="H421">
            <v>147</v>
          </cell>
          <cell r="I421">
            <v>31</v>
          </cell>
          <cell r="J421">
            <v>909</v>
          </cell>
          <cell r="K421">
            <v>120</v>
          </cell>
        </row>
        <row r="422">
          <cell r="H422">
            <v>147</v>
          </cell>
          <cell r="I422">
            <v>42</v>
          </cell>
          <cell r="J422">
            <v>420</v>
          </cell>
          <cell r="K422">
            <v>120</v>
          </cell>
        </row>
        <row r="423">
          <cell r="H423">
            <v>147</v>
          </cell>
          <cell r="I423">
            <v>56</v>
          </cell>
          <cell r="J423">
            <v>710</v>
          </cell>
          <cell r="K423">
            <v>120</v>
          </cell>
        </row>
        <row r="424">
          <cell r="H424">
            <v>147</v>
          </cell>
          <cell r="I424">
            <v>108</v>
          </cell>
          <cell r="J424">
            <v>904</v>
          </cell>
          <cell r="K424">
            <v>128</v>
          </cell>
        </row>
        <row r="425">
          <cell r="H425">
            <v>148</v>
          </cell>
          <cell r="I425">
            <v>33</v>
          </cell>
          <cell r="J425">
            <v>519.1</v>
          </cell>
          <cell r="K425">
            <v>120</v>
          </cell>
        </row>
        <row r="426">
          <cell r="H426">
            <v>148</v>
          </cell>
          <cell r="I426">
            <v>36</v>
          </cell>
          <cell r="J426">
            <v>841</v>
          </cell>
          <cell r="K426">
            <v>120</v>
          </cell>
        </row>
        <row r="427">
          <cell r="H427">
            <v>148</v>
          </cell>
          <cell r="I427">
            <v>68</v>
          </cell>
          <cell r="J427">
            <v>997</v>
          </cell>
          <cell r="K427">
            <v>120</v>
          </cell>
        </row>
        <row r="428">
          <cell r="H428">
            <v>149</v>
          </cell>
          <cell r="I428">
            <v>14</v>
          </cell>
          <cell r="J428">
            <v>917</v>
          </cell>
          <cell r="K428">
            <v>120</v>
          </cell>
        </row>
        <row r="429">
          <cell r="H429">
            <v>150</v>
          </cell>
          <cell r="I429">
            <v>10</v>
          </cell>
          <cell r="J429">
            <v>923.5</v>
          </cell>
          <cell r="K429">
            <v>120</v>
          </cell>
        </row>
        <row r="430">
          <cell r="H430">
            <v>150</v>
          </cell>
          <cell r="I430">
            <v>43</v>
          </cell>
          <cell r="J430">
            <v>526</v>
          </cell>
          <cell r="K430">
            <v>120</v>
          </cell>
        </row>
        <row r="431">
          <cell r="H431">
            <v>150</v>
          </cell>
          <cell r="I431">
            <v>74</v>
          </cell>
          <cell r="J431">
            <v>933</v>
          </cell>
          <cell r="K431">
            <v>120</v>
          </cell>
        </row>
        <row r="432">
          <cell r="H432">
            <v>150</v>
          </cell>
          <cell r="I432">
            <v>13</v>
          </cell>
          <cell r="J432">
            <v>1068</v>
          </cell>
          <cell r="K432">
            <v>120</v>
          </cell>
        </row>
        <row r="433">
          <cell r="H433">
            <v>150</v>
          </cell>
          <cell r="I433">
            <v>14</v>
          </cell>
          <cell r="J433">
            <v>857</v>
          </cell>
          <cell r="K433">
            <v>120</v>
          </cell>
        </row>
        <row r="434">
          <cell r="H434">
            <v>151</v>
          </cell>
          <cell r="I434">
            <v>16</v>
          </cell>
          <cell r="J434">
            <v>909</v>
          </cell>
          <cell r="K434">
            <v>120</v>
          </cell>
        </row>
        <row r="435">
          <cell r="H435">
            <v>151</v>
          </cell>
          <cell r="I435">
            <v>23</v>
          </cell>
          <cell r="J435">
            <v>315</v>
          </cell>
          <cell r="K435">
            <v>120</v>
          </cell>
        </row>
        <row r="436">
          <cell r="H436">
            <v>151</v>
          </cell>
          <cell r="I436">
            <v>23</v>
          </cell>
          <cell r="J436">
            <v>868</v>
          </cell>
          <cell r="K436">
            <v>120</v>
          </cell>
        </row>
        <row r="437">
          <cell r="H437">
            <v>151</v>
          </cell>
          <cell r="I437">
            <v>23</v>
          </cell>
          <cell r="J437">
            <v>1433</v>
          </cell>
          <cell r="K437">
            <v>120</v>
          </cell>
        </row>
        <row r="438">
          <cell r="H438">
            <v>151</v>
          </cell>
          <cell r="I438">
            <v>23</v>
          </cell>
          <cell r="J438">
            <v>1422</v>
          </cell>
          <cell r="K438">
            <v>120</v>
          </cell>
        </row>
        <row r="439">
          <cell r="H439">
            <v>151</v>
          </cell>
          <cell r="I439">
            <v>53</v>
          </cell>
          <cell r="J439">
            <v>822</v>
          </cell>
          <cell r="K439">
            <v>120</v>
          </cell>
        </row>
        <row r="440">
          <cell r="H440">
            <v>152</v>
          </cell>
          <cell r="I440">
            <v>14</v>
          </cell>
          <cell r="J440">
            <v>903</v>
          </cell>
          <cell r="K440">
            <v>120</v>
          </cell>
        </row>
        <row r="441">
          <cell r="H441">
            <v>153</v>
          </cell>
          <cell r="I441">
            <v>9</v>
          </cell>
          <cell r="J441">
            <v>898</v>
          </cell>
          <cell r="K441">
            <v>120</v>
          </cell>
        </row>
        <row r="442">
          <cell r="H442">
            <v>153</v>
          </cell>
          <cell r="I442">
            <v>69</v>
          </cell>
          <cell r="J442">
            <v>458</v>
          </cell>
          <cell r="K442">
            <v>120</v>
          </cell>
        </row>
        <row r="443">
          <cell r="H443">
            <v>154</v>
          </cell>
          <cell r="I443">
            <v>9</v>
          </cell>
          <cell r="J443">
            <v>898</v>
          </cell>
          <cell r="K443">
            <v>120</v>
          </cell>
        </row>
        <row r="444">
          <cell r="H444">
            <v>154</v>
          </cell>
          <cell r="I444">
            <v>46</v>
          </cell>
          <cell r="J444">
            <v>1063</v>
          </cell>
          <cell r="K444">
            <v>120</v>
          </cell>
        </row>
        <row r="445">
          <cell r="H445">
            <v>155</v>
          </cell>
          <cell r="I445">
            <v>10</v>
          </cell>
          <cell r="J445">
            <v>1051</v>
          </cell>
          <cell r="K445">
            <v>120</v>
          </cell>
        </row>
        <row r="446">
          <cell r="H446">
            <v>155</v>
          </cell>
          <cell r="I446">
            <v>18</v>
          </cell>
          <cell r="J446">
            <v>1206</v>
          </cell>
          <cell r="K446">
            <v>120</v>
          </cell>
        </row>
        <row r="447">
          <cell r="H447">
            <v>155</v>
          </cell>
          <cell r="I447">
            <v>58</v>
          </cell>
          <cell r="J447">
            <v>1545</v>
          </cell>
          <cell r="K447">
            <v>120</v>
          </cell>
        </row>
        <row r="448">
          <cell r="H448">
            <v>156</v>
          </cell>
          <cell r="I448">
            <v>17</v>
          </cell>
          <cell r="J448">
            <v>499.3</v>
          </cell>
          <cell r="K448">
            <v>120</v>
          </cell>
        </row>
        <row r="449">
          <cell r="H449">
            <v>156</v>
          </cell>
          <cell r="I449">
            <v>109</v>
          </cell>
          <cell r="J449">
            <v>628</v>
          </cell>
          <cell r="K449">
            <v>129</v>
          </cell>
        </row>
        <row r="450">
          <cell r="H450">
            <v>156</v>
          </cell>
          <cell r="I450">
            <v>26</v>
          </cell>
          <cell r="J450">
            <v>866</v>
          </cell>
          <cell r="K450">
            <v>120</v>
          </cell>
        </row>
        <row r="451">
          <cell r="H451">
            <v>156</v>
          </cell>
          <cell r="I451">
            <v>38</v>
          </cell>
          <cell r="J451">
            <v>909.9</v>
          </cell>
          <cell r="K451">
            <v>120</v>
          </cell>
        </row>
        <row r="452">
          <cell r="H452">
            <v>156</v>
          </cell>
          <cell r="I452">
            <v>74</v>
          </cell>
          <cell r="J452">
            <v>1123</v>
          </cell>
          <cell r="K452">
            <v>120</v>
          </cell>
        </row>
        <row r="453">
          <cell r="H453">
            <v>157</v>
          </cell>
          <cell r="I453">
            <v>26</v>
          </cell>
          <cell r="J453">
            <v>912.3</v>
          </cell>
          <cell r="K453">
            <v>120</v>
          </cell>
        </row>
        <row r="454">
          <cell r="H454">
            <v>158</v>
          </cell>
          <cell r="I454">
            <v>67</v>
          </cell>
          <cell r="J454">
            <v>895</v>
          </cell>
          <cell r="K454">
            <v>120</v>
          </cell>
        </row>
        <row r="455">
          <cell r="H455">
            <v>158</v>
          </cell>
          <cell r="I455">
            <v>69</v>
          </cell>
          <cell r="J455">
            <v>373</v>
          </cell>
          <cell r="K455">
            <v>120</v>
          </cell>
        </row>
        <row r="456">
          <cell r="H456">
            <v>158</v>
          </cell>
          <cell r="I456">
            <v>49</v>
          </cell>
          <cell r="J456">
            <v>1104</v>
          </cell>
          <cell r="K456">
            <v>120</v>
          </cell>
        </row>
        <row r="457">
          <cell r="H457">
            <v>159</v>
          </cell>
          <cell r="I457">
            <v>28</v>
          </cell>
          <cell r="J457">
            <v>542</v>
          </cell>
          <cell r="K457">
            <v>120</v>
          </cell>
        </row>
        <row r="458">
          <cell r="H458">
            <v>159</v>
          </cell>
          <cell r="I458">
            <v>46</v>
          </cell>
          <cell r="J458">
            <v>848</v>
          </cell>
          <cell r="K458">
            <v>120</v>
          </cell>
        </row>
        <row r="459">
          <cell r="H459">
            <v>159</v>
          </cell>
          <cell r="I459">
            <v>89</v>
          </cell>
          <cell r="J459">
            <v>719</v>
          </cell>
          <cell r="K459">
            <v>120</v>
          </cell>
        </row>
        <row r="460">
          <cell r="H460">
            <v>160</v>
          </cell>
          <cell r="I460">
            <v>39</v>
          </cell>
          <cell r="J460">
            <v>794</v>
          </cell>
          <cell r="K460">
            <v>120</v>
          </cell>
        </row>
        <row r="461">
          <cell r="H461">
            <v>160</v>
          </cell>
          <cell r="I461">
            <v>63</v>
          </cell>
          <cell r="J461">
            <v>1039.8</v>
          </cell>
          <cell r="K461">
            <v>120</v>
          </cell>
        </row>
        <row r="462">
          <cell r="H462">
            <v>160</v>
          </cell>
          <cell r="I462">
            <v>37</v>
          </cell>
          <cell r="J462">
            <v>1154</v>
          </cell>
          <cell r="K462">
            <v>120</v>
          </cell>
        </row>
        <row r="463">
          <cell r="H463">
            <v>161</v>
          </cell>
          <cell r="I463">
            <v>19</v>
          </cell>
          <cell r="J463">
            <v>893</v>
          </cell>
          <cell r="K463">
            <v>120</v>
          </cell>
        </row>
        <row r="464">
          <cell r="H464">
            <v>161</v>
          </cell>
          <cell r="I464">
            <v>14</v>
          </cell>
          <cell r="J464">
            <v>828</v>
          </cell>
          <cell r="K464">
            <v>120</v>
          </cell>
        </row>
        <row r="465">
          <cell r="H465">
            <v>161</v>
          </cell>
          <cell r="I465">
            <v>23</v>
          </cell>
          <cell r="J465">
            <v>966</v>
          </cell>
          <cell r="K465">
            <v>120</v>
          </cell>
        </row>
        <row r="466">
          <cell r="H466">
            <v>161</v>
          </cell>
          <cell r="I466">
            <v>47</v>
          </cell>
          <cell r="J466">
            <v>314</v>
          </cell>
          <cell r="K466">
            <v>120</v>
          </cell>
        </row>
        <row r="467">
          <cell r="H467">
            <v>162</v>
          </cell>
          <cell r="I467">
            <v>12</v>
          </cell>
          <cell r="J467">
            <v>1093</v>
          </cell>
          <cell r="K467">
            <v>120</v>
          </cell>
        </row>
        <row r="468">
          <cell r="H468">
            <v>162</v>
          </cell>
          <cell r="I468">
            <v>23</v>
          </cell>
          <cell r="J468">
            <v>942.4</v>
          </cell>
          <cell r="K468">
            <v>120</v>
          </cell>
        </row>
        <row r="469">
          <cell r="H469">
            <v>163</v>
          </cell>
          <cell r="I469">
            <v>25</v>
          </cell>
          <cell r="J469">
            <v>244</v>
          </cell>
          <cell r="K469">
            <v>120</v>
          </cell>
        </row>
        <row r="470">
          <cell r="H470">
            <v>163</v>
          </cell>
          <cell r="I470">
            <v>61</v>
          </cell>
          <cell r="J470">
            <v>913</v>
          </cell>
          <cell r="K470">
            <v>120</v>
          </cell>
        </row>
        <row r="471">
          <cell r="H471">
            <v>164</v>
          </cell>
          <cell r="I471">
            <v>12</v>
          </cell>
          <cell r="J471">
            <v>741.9</v>
          </cell>
          <cell r="K471">
            <v>120</v>
          </cell>
        </row>
        <row r="472">
          <cell r="H472">
            <v>164</v>
          </cell>
          <cell r="I472">
            <v>31</v>
          </cell>
          <cell r="J472">
            <v>1006</v>
          </cell>
          <cell r="K472">
            <v>120</v>
          </cell>
        </row>
        <row r="473">
          <cell r="H473">
            <v>164</v>
          </cell>
          <cell r="I473">
            <v>58</v>
          </cell>
          <cell r="J473">
            <v>1034</v>
          </cell>
          <cell r="K473">
            <v>120</v>
          </cell>
        </row>
        <row r="474">
          <cell r="H474">
            <v>164</v>
          </cell>
          <cell r="I474">
            <v>31</v>
          </cell>
          <cell r="J474">
            <v>12147</v>
          </cell>
          <cell r="K474">
            <v>120</v>
          </cell>
        </row>
        <row r="475">
          <cell r="H475">
            <v>165</v>
          </cell>
          <cell r="I475">
            <v>31</v>
          </cell>
          <cell r="J475">
            <v>851</v>
          </cell>
          <cell r="K475">
            <v>120</v>
          </cell>
        </row>
        <row r="476">
          <cell r="H476">
            <v>165</v>
          </cell>
          <cell r="I476">
            <v>22</v>
          </cell>
          <cell r="J476">
            <v>705</v>
          </cell>
          <cell r="K476">
            <v>120</v>
          </cell>
        </row>
        <row r="477">
          <cell r="H477">
            <v>165</v>
          </cell>
          <cell r="I477">
            <v>25</v>
          </cell>
          <cell r="J477">
            <v>877</v>
          </cell>
          <cell r="K477">
            <v>120</v>
          </cell>
        </row>
        <row r="478">
          <cell r="H478">
            <v>165</v>
          </cell>
          <cell r="I478">
            <v>57</v>
          </cell>
          <cell r="J478">
            <v>590</v>
          </cell>
          <cell r="K478">
            <v>120</v>
          </cell>
        </row>
        <row r="479">
          <cell r="H479">
            <v>165</v>
          </cell>
          <cell r="I479">
            <v>14</v>
          </cell>
          <cell r="J479">
            <v>888.5</v>
          </cell>
          <cell r="K479">
            <v>120</v>
          </cell>
        </row>
        <row r="480">
          <cell r="H480">
            <v>165</v>
          </cell>
          <cell r="I480">
            <v>23</v>
          </cell>
          <cell r="J480">
            <v>727</v>
          </cell>
          <cell r="K480">
            <v>120</v>
          </cell>
        </row>
        <row r="481">
          <cell r="H481">
            <v>165</v>
          </cell>
          <cell r="I481">
            <v>29</v>
          </cell>
          <cell r="J481">
            <v>1211</v>
          </cell>
          <cell r="K481">
            <v>120</v>
          </cell>
        </row>
        <row r="482">
          <cell r="H482">
            <v>165</v>
          </cell>
          <cell r="I482">
            <v>58</v>
          </cell>
          <cell r="J482">
            <v>913</v>
          </cell>
          <cell r="K482">
            <v>120</v>
          </cell>
        </row>
        <row r="483">
          <cell r="H483">
            <v>166</v>
          </cell>
          <cell r="I483">
            <v>22</v>
          </cell>
          <cell r="J483">
            <v>875</v>
          </cell>
          <cell r="K483">
            <v>120</v>
          </cell>
        </row>
        <row r="484">
          <cell r="H484">
            <v>167</v>
          </cell>
          <cell r="I484">
            <v>13</v>
          </cell>
          <cell r="J484">
            <v>718</v>
          </cell>
          <cell r="K484">
            <v>120</v>
          </cell>
        </row>
        <row r="485">
          <cell r="H485">
            <v>167</v>
          </cell>
          <cell r="I485">
            <v>15</v>
          </cell>
          <cell r="J485">
            <v>1017</v>
          </cell>
          <cell r="K485">
            <v>120</v>
          </cell>
        </row>
        <row r="486">
          <cell r="H486">
            <v>167</v>
          </cell>
          <cell r="I486">
            <v>21</v>
          </cell>
          <cell r="J486">
            <v>1312</v>
          </cell>
          <cell r="K486">
            <v>120</v>
          </cell>
        </row>
        <row r="487">
          <cell r="H487">
            <v>168</v>
          </cell>
          <cell r="I487">
            <v>41</v>
          </cell>
          <cell r="J487">
            <v>1147</v>
          </cell>
          <cell r="K487">
            <v>120</v>
          </cell>
        </row>
        <row r="488">
          <cell r="H488">
            <v>168</v>
          </cell>
          <cell r="I488">
            <v>61</v>
          </cell>
          <cell r="J488">
            <v>1146</v>
          </cell>
          <cell r="K488">
            <v>120</v>
          </cell>
        </row>
        <row r="489">
          <cell r="H489">
            <v>168</v>
          </cell>
          <cell r="I489">
            <v>13</v>
          </cell>
          <cell r="J489">
            <v>830.9</v>
          </cell>
          <cell r="K489">
            <v>120</v>
          </cell>
        </row>
        <row r="490">
          <cell r="H490">
            <v>169</v>
          </cell>
          <cell r="I490">
            <v>26</v>
          </cell>
          <cell r="J490">
            <v>981</v>
          </cell>
          <cell r="K490">
            <v>120</v>
          </cell>
        </row>
        <row r="491">
          <cell r="H491">
            <v>169</v>
          </cell>
          <cell r="I491">
            <v>82</v>
          </cell>
          <cell r="J491">
            <v>246</v>
          </cell>
          <cell r="K491">
            <v>120</v>
          </cell>
        </row>
        <row r="492">
          <cell r="H492">
            <v>169</v>
          </cell>
          <cell r="I492">
            <v>11</v>
          </cell>
          <cell r="J492">
            <v>898</v>
          </cell>
          <cell r="K492">
            <v>120</v>
          </cell>
        </row>
        <row r="493">
          <cell r="H493">
            <v>169</v>
          </cell>
          <cell r="I493">
            <v>14</v>
          </cell>
          <cell r="J493">
            <v>993.6</v>
          </cell>
          <cell r="K493">
            <v>120</v>
          </cell>
        </row>
        <row r="494">
          <cell r="H494">
            <v>169</v>
          </cell>
          <cell r="I494">
            <v>22</v>
          </cell>
          <cell r="J494">
            <v>1340</v>
          </cell>
          <cell r="K494">
            <v>120</v>
          </cell>
        </row>
        <row r="495">
          <cell r="H495">
            <v>170</v>
          </cell>
          <cell r="I495">
            <v>13</v>
          </cell>
          <cell r="J495">
            <v>934.6</v>
          </cell>
          <cell r="K495">
            <v>120</v>
          </cell>
        </row>
        <row r="496">
          <cell r="H496">
            <v>170</v>
          </cell>
          <cell r="I496">
            <v>25</v>
          </cell>
          <cell r="J496">
            <v>1905</v>
          </cell>
          <cell r="K496">
            <v>120</v>
          </cell>
        </row>
        <row r="497">
          <cell r="H497">
            <v>170</v>
          </cell>
          <cell r="I497">
            <v>27</v>
          </cell>
          <cell r="J497">
            <v>469</v>
          </cell>
          <cell r="K497">
            <v>120</v>
          </cell>
        </row>
        <row r="498">
          <cell r="H498">
            <v>171</v>
          </cell>
          <cell r="I498">
            <v>75</v>
          </cell>
          <cell r="J498">
            <v>527</v>
          </cell>
          <cell r="K498">
            <v>120</v>
          </cell>
        </row>
        <row r="499">
          <cell r="H499">
            <v>172</v>
          </cell>
          <cell r="I499">
            <v>32</v>
          </cell>
          <cell r="J499">
            <v>854</v>
          </cell>
          <cell r="K499">
            <v>120</v>
          </cell>
        </row>
        <row r="500">
          <cell r="H500">
            <v>172</v>
          </cell>
          <cell r="I500">
            <v>23</v>
          </cell>
          <cell r="J500">
            <v>898</v>
          </cell>
          <cell r="K500">
            <v>120</v>
          </cell>
        </row>
        <row r="501">
          <cell r="H501">
            <v>172</v>
          </cell>
          <cell r="I501">
            <v>23</v>
          </cell>
          <cell r="J501">
            <v>1283</v>
          </cell>
          <cell r="K501">
            <v>120</v>
          </cell>
        </row>
        <row r="502">
          <cell r="H502">
            <v>173</v>
          </cell>
          <cell r="I502">
            <v>27</v>
          </cell>
          <cell r="J502">
            <v>793</v>
          </cell>
          <cell r="K502">
            <v>120</v>
          </cell>
        </row>
        <row r="503">
          <cell r="H503">
            <v>173</v>
          </cell>
          <cell r="I503">
            <v>23</v>
          </cell>
          <cell r="J503">
            <v>1461</v>
          </cell>
          <cell r="K503">
            <v>120</v>
          </cell>
        </row>
        <row r="504">
          <cell r="H504">
            <v>173</v>
          </cell>
          <cell r="I504">
            <v>32</v>
          </cell>
          <cell r="J504">
            <v>555.5</v>
          </cell>
          <cell r="K504">
            <v>120</v>
          </cell>
        </row>
        <row r="505">
          <cell r="H505">
            <v>173</v>
          </cell>
          <cell r="I505">
            <v>102</v>
          </cell>
          <cell r="J505">
            <v>788</v>
          </cell>
          <cell r="K505">
            <v>122</v>
          </cell>
        </row>
        <row r="506">
          <cell r="H506">
            <v>174</v>
          </cell>
          <cell r="I506">
            <v>15</v>
          </cell>
          <cell r="J506">
            <v>909</v>
          </cell>
          <cell r="K506">
            <v>120</v>
          </cell>
        </row>
        <row r="507">
          <cell r="H507">
            <v>174</v>
          </cell>
          <cell r="I507">
            <v>15</v>
          </cell>
          <cell r="J507">
            <v>860</v>
          </cell>
          <cell r="K507">
            <v>120</v>
          </cell>
        </row>
        <row r="508">
          <cell r="H508">
            <v>175</v>
          </cell>
          <cell r="I508">
            <v>10</v>
          </cell>
          <cell r="J508">
            <v>354</v>
          </cell>
          <cell r="K508">
            <v>120</v>
          </cell>
        </row>
        <row r="509">
          <cell r="H509">
            <v>175</v>
          </cell>
          <cell r="I509">
            <v>29</v>
          </cell>
          <cell r="J509">
            <v>595</v>
          </cell>
          <cell r="K509">
            <v>120</v>
          </cell>
        </row>
        <row r="510">
          <cell r="H510">
            <v>175</v>
          </cell>
          <cell r="I510">
            <v>15</v>
          </cell>
          <cell r="J510">
            <v>888.5</v>
          </cell>
          <cell r="K510">
            <v>120</v>
          </cell>
        </row>
        <row r="511">
          <cell r="H511">
            <v>175</v>
          </cell>
          <cell r="I511">
            <v>41</v>
          </cell>
          <cell r="J511">
            <v>811</v>
          </cell>
          <cell r="K511">
            <v>120</v>
          </cell>
        </row>
        <row r="512">
          <cell r="H512">
            <v>176</v>
          </cell>
          <cell r="I512">
            <v>27</v>
          </cell>
          <cell r="J512">
            <v>997</v>
          </cell>
          <cell r="K512">
            <v>120</v>
          </cell>
        </row>
        <row r="513">
          <cell r="H513">
            <v>176</v>
          </cell>
          <cell r="I513">
            <v>61</v>
          </cell>
          <cell r="J513">
            <v>923.4</v>
          </cell>
          <cell r="K513">
            <v>120</v>
          </cell>
        </row>
        <row r="514">
          <cell r="H514">
            <v>176</v>
          </cell>
          <cell r="I514">
            <v>63</v>
          </cell>
          <cell r="J514">
            <v>1270</v>
          </cell>
          <cell r="K514">
            <v>120</v>
          </cell>
        </row>
        <row r="515">
          <cell r="H515">
            <v>177</v>
          </cell>
          <cell r="I515">
            <v>63</v>
          </cell>
          <cell r="J515">
            <v>1515</v>
          </cell>
          <cell r="K515">
            <v>120</v>
          </cell>
        </row>
        <row r="516">
          <cell r="H516">
            <v>177</v>
          </cell>
          <cell r="I516">
            <v>27</v>
          </cell>
          <cell r="J516">
            <v>1047</v>
          </cell>
          <cell r="K516">
            <v>120</v>
          </cell>
        </row>
        <row r="517">
          <cell r="H517">
            <v>177</v>
          </cell>
          <cell r="I517">
            <v>45</v>
          </cell>
          <cell r="J517">
            <v>730</v>
          </cell>
          <cell r="K517">
            <v>120</v>
          </cell>
        </row>
        <row r="518">
          <cell r="H518">
            <v>177</v>
          </cell>
          <cell r="I518">
            <v>52</v>
          </cell>
          <cell r="J518">
            <v>1690</v>
          </cell>
          <cell r="K518">
            <v>120</v>
          </cell>
        </row>
        <row r="519">
          <cell r="H519">
            <v>178</v>
          </cell>
          <cell r="I519">
            <v>24</v>
          </cell>
          <cell r="J519">
            <v>1103</v>
          </cell>
          <cell r="K519">
            <v>120</v>
          </cell>
        </row>
        <row r="520">
          <cell r="H520">
            <v>179</v>
          </cell>
          <cell r="I520">
            <v>38</v>
          </cell>
          <cell r="J520">
            <v>910</v>
          </cell>
          <cell r="K520">
            <v>120</v>
          </cell>
        </row>
        <row r="521">
          <cell r="H521">
            <v>180</v>
          </cell>
          <cell r="I521">
            <v>11</v>
          </cell>
          <cell r="J521">
            <v>864</v>
          </cell>
          <cell r="K521">
            <v>120</v>
          </cell>
        </row>
        <row r="522">
          <cell r="H522">
            <v>180</v>
          </cell>
          <cell r="I522">
            <v>26</v>
          </cell>
          <cell r="J522">
            <v>934</v>
          </cell>
          <cell r="K522">
            <v>120</v>
          </cell>
        </row>
        <row r="523">
          <cell r="H523">
            <v>180</v>
          </cell>
          <cell r="I523">
            <v>62</v>
          </cell>
          <cell r="J523">
            <v>1152.5</v>
          </cell>
          <cell r="K523">
            <v>120</v>
          </cell>
        </row>
        <row r="524">
          <cell r="H524">
            <v>180</v>
          </cell>
          <cell r="I524">
            <v>14</v>
          </cell>
          <cell r="J524">
            <v>891</v>
          </cell>
          <cell r="K524">
            <v>120</v>
          </cell>
        </row>
        <row r="525">
          <cell r="H525">
            <v>181</v>
          </cell>
          <cell r="I525">
            <v>13</v>
          </cell>
          <cell r="J525">
            <v>671</v>
          </cell>
          <cell r="K525">
            <v>120</v>
          </cell>
        </row>
        <row r="526">
          <cell r="H526">
            <v>181</v>
          </cell>
          <cell r="I526">
            <v>12</v>
          </cell>
          <cell r="J526">
            <v>888.5</v>
          </cell>
          <cell r="K526">
            <v>120</v>
          </cell>
        </row>
        <row r="527">
          <cell r="H527">
            <v>181</v>
          </cell>
          <cell r="I527">
            <v>13</v>
          </cell>
          <cell r="J527">
            <v>963</v>
          </cell>
          <cell r="K527">
            <v>120</v>
          </cell>
        </row>
        <row r="528">
          <cell r="H528">
            <v>181</v>
          </cell>
          <cell r="I528">
            <v>48</v>
          </cell>
          <cell r="J528">
            <v>506</v>
          </cell>
          <cell r="K528">
            <v>120</v>
          </cell>
        </row>
        <row r="529">
          <cell r="H529">
            <v>181</v>
          </cell>
          <cell r="I529">
            <v>60</v>
          </cell>
          <cell r="J529">
            <v>902</v>
          </cell>
          <cell r="K529">
            <v>120</v>
          </cell>
        </row>
        <row r="530">
          <cell r="H530">
            <v>182</v>
          </cell>
          <cell r="I530">
            <v>31</v>
          </cell>
          <cell r="J530">
            <v>819</v>
          </cell>
          <cell r="K530">
            <v>120</v>
          </cell>
        </row>
        <row r="531">
          <cell r="H531">
            <v>182</v>
          </cell>
          <cell r="I531">
            <v>58</v>
          </cell>
          <cell r="J531">
            <v>489</v>
          </cell>
          <cell r="K531">
            <v>120</v>
          </cell>
        </row>
        <row r="532">
          <cell r="H532">
            <v>182</v>
          </cell>
          <cell r="I532">
            <v>80</v>
          </cell>
          <cell r="J532">
            <v>886</v>
          </cell>
          <cell r="K532">
            <v>120</v>
          </cell>
        </row>
        <row r="533">
          <cell r="H533">
            <v>182</v>
          </cell>
          <cell r="I533">
            <v>13</v>
          </cell>
          <cell r="J533">
            <v>1003.8</v>
          </cell>
          <cell r="K533">
            <v>120</v>
          </cell>
        </row>
        <row r="534">
          <cell r="H534">
            <v>182</v>
          </cell>
          <cell r="I534">
            <v>31</v>
          </cell>
          <cell r="J534">
            <v>339</v>
          </cell>
          <cell r="K534">
            <v>120</v>
          </cell>
        </row>
        <row r="535">
          <cell r="H535">
            <v>182</v>
          </cell>
          <cell r="I535">
            <v>49</v>
          </cell>
          <cell r="J535">
            <v>913.9</v>
          </cell>
          <cell r="K535">
            <v>120</v>
          </cell>
        </row>
        <row r="536">
          <cell r="H536">
            <v>183</v>
          </cell>
          <cell r="I536">
            <v>129</v>
          </cell>
          <cell r="J536">
            <v>920</v>
          </cell>
          <cell r="K536">
            <v>149</v>
          </cell>
        </row>
        <row r="537">
          <cell r="H537">
            <v>183</v>
          </cell>
          <cell r="I537">
            <v>56</v>
          </cell>
          <cell r="J537">
            <v>1022.4</v>
          </cell>
          <cell r="K537">
            <v>120</v>
          </cell>
        </row>
        <row r="538">
          <cell r="H538">
            <v>184</v>
          </cell>
          <cell r="I538">
            <v>51</v>
          </cell>
          <cell r="J538">
            <v>854</v>
          </cell>
          <cell r="K538">
            <v>120</v>
          </cell>
        </row>
        <row r="539">
          <cell r="H539">
            <v>184</v>
          </cell>
          <cell r="I539">
            <v>12</v>
          </cell>
          <cell r="J539">
            <v>576.79999999999995</v>
          </cell>
          <cell r="K539">
            <v>120</v>
          </cell>
        </row>
        <row r="540">
          <cell r="H540">
            <v>184</v>
          </cell>
          <cell r="I540">
            <v>21</v>
          </cell>
          <cell r="J540">
            <v>489</v>
          </cell>
          <cell r="K540">
            <v>120</v>
          </cell>
        </row>
        <row r="541">
          <cell r="H541">
            <v>184</v>
          </cell>
          <cell r="I541">
            <v>52</v>
          </cell>
          <cell r="J541">
            <v>1629</v>
          </cell>
          <cell r="K541">
            <v>120</v>
          </cell>
        </row>
        <row r="542">
          <cell r="H542">
            <v>184</v>
          </cell>
          <cell r="I542">
            <v>14</v>
          </cell>
          <cell r="J542">
            <v>898</v>
          </cell>
          <cell r="K542">
            <v>120</v>
          </cell>
        </row>
        <row r="543">
          <cell r="H543">
            <v>184</v>
          </cell>
          <cell r="I543">
            <v>15</v>
          </cell>
          <cell r="J543">
            <v>915</v>
          </cell>
          <cell r="K543">
            <v>120</v>
          </cell>
        </row>
        <row r="544">
          <cell r="H544">
            <v>185</v>
          </cell>
          <cell r="I544">
            <v>35</v>
          </cell>
          <cell r="J544">
            <v>755</v>
          </cell>
          <cell r="K544">
            <v>120</v>
          </cell>
        </row>
        <row r="545">
          <cell r="H545">
            <v>185</v>
          </cell>
          <cell r="I545">
            <v>38</v>
          </cell>
          <cell r="J545">
            <v>904.1</v>
          </cell>
          <cell r="K545">
            <v>120</v>
          </cell>
        </row>
        <row r="546">
          <cell r="H546">
            <v>186</v>
          </cell>
          <cell r="I546">
            <v>33</v>
          </cell>
          <cell r="J546">
            <v>889.7</v>
          </cell>
          <cell r="K546">
            <v>120</v>
          </cell>
        </row>
        <row r="547">
          <cell r="H547">
            <v>186</v>
          </cell>
          <cell r="I547">
            <v>145</v>
          </cell>
          <cell r="J547">
            <v>253</v>
          </cell>
          <cell r="K547">
            <v>165</v>
          </cell>
        </row>
        <row r="548">
          <cell r="H548">
            <v>186</v>
          </cell>
          <cell r="I548">
            <v>14</v>
          </cell>
          <cell r="J548">
            <v>890</v>
          </cell>
          <cell r="K548">
            <v>120</v>
          </cell>
        </row>
        <row r="549">
          <cell r="H549">
            <v>186</v>
          </cell>
          <cell r="I549">
            <v>44</v>
          </cell>
          <cell r="J549">
            <v>1041</v>
          </cell>
          <cell r="K549">
            <v>120</v>
          </cell>
        </row>
        <row r="550">
          <cell r="H550">
            <v>187</v>
          </cell>
          <cell r="I550">
            <v>31</v>
          </cell>
          <cell r="J550">
            <v>1005</v>
          </cell>
          <cell r="K550">
            <v>120</v>
          </cell>
        </row>
        <row r="551">
          <cell r="H551">
            <v>187</v>
          </cell>
          <cell r="I551">
            <v>41</v>
          </cell>
          <cell r="J551">
            <v>780</v>
          </cell>
          <cell r="K551">
            <v>120</v>
          </cell>
        </row>
        <row r="552">
          <cell r="H552">
            <v>187</v>
          </cell>
          <cell r="I552">
            <v>50</v>
          </cell>
          <cell r="J552">
            <v>1258</v>
          </cell>
          <cell r="K552">
            <v>120</v>
          </cell>
        </row>
        <row r="553">
          <cell r="H553">
            <v>187</v>
          </cell>
          <cell r="I553">
            <v>118</v>
          </cell>
          <cell r="J553">
            <v>462.3</v>
          </cell>
          <cell r="K553">
            <v>138</v>
          </cell>
        </row>
        <row r="554">
          <cell r="H554">
            <v>187</v>
          </cell>
          <cell r="I554">
            <v>15</v>
          </cell>
          <cell r="J554">
            <v>896</v>
          </cell>
          <cell r="K554">
            <v>120</v>
          </cell>
        </row>
        <row r="555">
          <cell r="H555">
            <v>188</v>
          </cell>
          <cell r="I555">
            <v>40</v>
          </cell>
          <cell r="J555">
            <v>1109</v>
          </cell>
          <cell r="K555">
            <v>120</v>
          </cell>
        </row>
        <row r="556">
          <cell r="H556">
            <v>188</v>
          </cell>
          <cell r="I556">
            <v>13</v>
          </cell>
          <cell r="J556">
            <v>898</v>
          </cell>
          <cell r="K556">
            <v>120</v>
          </cell>
        </row>
        <row r="557">
          <cell r="H557">
            <v>188</v>
          </cell>
          <cell r="I557">
            <v>14</v>
          </cell>
          <cell r="J557">
            <v>903</v>
          </cell>
          <cell r="K557">
            <v>120</v>
          </cell>
        </row>
        <row r="558">
          <cell r="H558">
            <v>189</v>
          </cell>
          <cell r="I558">
            <v>84</v>
          </cell>
          <cell r="J558">
            <v>886</v>
          </cell>
          <cell r="K558">
            <v>120</v>
          </cell>
        </row>
        <row r="559">
          <cell r="H559">
            <v>189</v>
          </cell>
          <cell r="I559">
            <v>25</v>
          </cell>
          <cell r="J559">
            <v>885</v>
          </cell>
          <cell r="K559">
            <v>120</v>
          </cell>
        </row>
        <row r="560">
          <cell r="H560">
            <v>190</v>
          </cell>
          <cell r="I560">
            <v>11</v>
          </cell>
          <cell r="J560">
            <v>934.6</v>
          </cell>
          <cell r="K560">
            <v>120</v>
          </cell>
        </row>
        <row r="561">
          <cell r="H561">
            <v>190</v>
          </cell>
          <cell r="I561">
            <v>57</v>
          </cell>
          <cell r="J561">
            <v>817</v>
          </cell>
          <cell r="K561">
            <v>120</v>
          </cell>
        </row>
        <row r="562">
          <cell r="H562">
            <v>190</v>
          </cell>
          <cell r="I562">
            <v>65</v>
          </cell>
          <cell r="J562">
            <v>841</v>
          </cell>
          <cell r="K562">
            <v>120</v>
          </cell>
        </row>
        <row r="563">
          <cell r="H563">
            <v>190</v>
          </cell>
          <cell r="I563">
            <v>70</v>
          </cell>
          <cell r="J563">
            <v>838</v>
          </cell>
          <cell r="K563">
            <v>120</v>
          </cell>
        </row>
        <row r="564">
          <cell r="H564">
            <v>190</v>
          </cell>
          <cell r="I564">
            <v>86</v>
          </cell>
          <cell r="J564">
            <v>890</v>
          </cell>
          <cell r="K564">
            <v>120</v>
          </cell>
        </row>
        <row r="565">
          <cell r="H565">
            <v>190</v>
          </cell>
          <cell r="I565">
            <v>111</v>
          </cell>
          <cell r="J565">
            <v>762.2</v>
          </cell>
          <cell r="K565">
            <v>131</v>
          </cell>
        </row>
        <row r="566">
          <cell r="H566">
            <v>191</v>
          </cell>
          <cell r="I566">
            <v>48</v>
          </cell>
          <cell r="J566">
            <v>829</v>
          </cell>
          <cell r="K566">
            <v>120</v>
          </cell>
        </row>
        <row r="567">
          <cell r="H567">
            <v>191</v>
          </cell>
          <cell r="I567">
            <v>20</v>
          </cell>
          <cell r="J567">
            <v>1312.8</v>
          </cell>
          <cell r="K567">
            <v>120</v>
          </cell>
        </row>
        <row r="568">
          <cell r="H568">
            <v>191</v>
          </cell>
          <cell r="I568">
            <v>25</v>
          </cell>
          <cell r="J568">
            <v>560</v>
          </cell>
          <cell r="K568">
            <v>120</v>
          </cell>
        </row>
        <row r="569">
          <cell r="H569">
            <v>191</v>
          </cell>
          <cell r="I569">
            <v>27</v>
          </cell>
          <cell r="J569">
            <v>736</v>
          </cell>
          <cell r="K569">
            <v>120</v>
          </cell>
        </row>
        <row r="570">
          <cell r="H570">
            <v>191</v>
          </cell>
          <cell r="I570">
            <v>91</v>
          </cell>
          <cell r="J570">
            <v>888</v>
          </cell>
          <cell r="K570">
            <v>120</v>
          </cell>
        </row>
        <row r="571">
          <cell r="H571">
            <v>191</v>
          </cell>
          <cell r="I571">
            <v>32</v>
          </cell>
          <cell r="J571">
            <v>763</v>
          </cell>
          <cell r="K571">
            <v>120</v>
          </cell>
        </row>
        <row r="572">
          <cell r="H572">
            <v>191</v>
          </cell>
          <cell r="I572">
            <v>34</v>
          </cell>
          <cell r="J572">
            <v>1035</v>
          </cell>
          <cell r="K572">
            <v>120</v>
          </cell>
        </row>
        <row r="573">
          <cell r="H573">
            <v>191</v>
          </cell>
          <cell r="I573">
            <v>63</v>
          </cell>
          <cell r="J573">
            <v>255</v>
          </cell>
          <cell r="K573">
            <v>120</v>
          </cell>
        </row>
        <row r="574">
          <cell r="H574">
            <v>192</v>
          </cell>
          <cell r="I574">
            <v>29</v>
          </cell>
          <cell r="J574">
            <v>453</v>
          </cell>
          <cell r="K574">
            <v>120</v>
          </cell>
        </row>
        <row r="575">
          <cell r="H575">
            <v>192</v>
          </cell>
          <cell r="I575">
            <v>16</v>
          </cell>
          <cell r="J575">
            <v>926.2</v>
          </cell>
          <cell r="K575">
            <v>120</v>
          </cell>
        </row>
        <row r="576">
          <cell r="H576">
            <v>193</v>
          </cell>
          <cell r="I576">
            <v>35</v>
          </cell>
          <cell r="J576">
            <v>444</v>
          </cell>
          <cell r="K576">
            <v>120</v>
          </cell>
        </row>
        <row r="577">
          <cell r="H577">
            <v>193</v>
          </cell>
          <cell r="I577">
            <v>14</v>
          </cell>
          <cell r="J577">
            <v>509</v>
          </cell>
          <cell r="K577">
            <v>120</v>
          </cell>
        </row>
        <row r="578">
          <cell r="H578">
            <v>193</v>
          </cell>
          <cell r="I578">
            <v>16</v>
          </cell>
          <cell r="J578">
            <v>719</v>
          </cell>
          <cell r="K578">
            <v>120</v>
          </cell>
        </row>
        <row r="579">
          <cell r="H579">
            <v>193</v>
          </cell>
          <cell r="I579">
            <v>54</v>
          </cell>
          <cell r="J579">
            <v>542</v>
          </cell>
          <cell r="K579">
            <v>120</v>
          </cell>
        </row>
        <row r="580">
          <cell r="H580">
            <v>193</v>
          </cell>
          <cell r="I580">
            <v>15</v>
          </cell>
          <cell r="J580">
            <v>910</v>
          </cell>
          <cell r="K580">
            <v>120</v>
          </cell>
        </row>
        <row r="581">
          <cell r="H581">
            <v>194</v>
          </cell>
          <cell r="I581">
            <v>78</v>
          </cell>
          <cell r="J581">
            <v>887</v>
          </cell>
          <cell r="K581">
            <v>120</v>
          </cell>
        </row>
        <row r="582">
          <cell r="H582">
            <v>194</v>
          </cell>
          <cell r="I582">
            <v>23</v>
          </cell>
          <cell r="J582">
            <v>1107</v>
          </cell>
          <cell r="K582">
            <v>120</v>
          </cell>
        </row>
        <row r="583">
          <cell r="H583">
            <v>195</v>
          </cell>
          <cell r="I583">
            <v>12</v>
          </cell>
          <cell r="J583">
            <v>1015</v>
          </cell>
          <cell r="K583">
            <v>120</v>
          </cell>
        </row>
        <row r="584">
          <cell r="H584">
            <v>197</v>
          </cell>
          <cell r="I584">
            <v>84</v>
          </cell>
          <cell r="J584">
            <v>752</v>
          </cell>
          <cell r="K584">
            <v>120</v>
          </cell>
        </row>
        <row r="585">
          <cell r="H585">
            <v>198</v>
          </cell>
          <cell r="I585">
            <v>38</v>
          </cell>
          <cell r="J585">
            <v>574</v>
          </cell>
          <cell r="K585">
            <v>120</v>
          </cell>
        </row>
        <row r="586">
          <cell r="H586">
            <v>198</v>
          </cell>
          <cell r="I586">
            <v>73</v>
          </cell>
          <cell r="J586">
            <v>940</v>
          </cell>
          <cell r="K586">
            <v>120</v>
          </cell>
        </row>
        <row r="587">
          <cell r="H587">
            <v>199</v>
          </cell>
          <cell r="I587">
            <v>11</v>
          </cell>
          <cell r="J587">
            <v>668</v>
          </cell>
          <cell r="K587">
            <v>120</v>
          </cell>
        </row>
        <row r="588">
          <cell r="H588">
            <v>199</v>
          </cell>
          <cell r="I588">
            <v>12</v>
          </cell>
          <cell r="J588">
            <v>545.20000000000005</v>
          </cell>
          <cell r="K588">
            <v>120</v>
          </cell>
        </row>
        <row r="589">
          <cell r="H589">
            <v>199</v>
          </cell>
          <cell r="I589">
            <v>52</v>
          </cell>
          <cell r="J589">
            <v>463</v>
          </cell>
          <cell r="K589">
            <v>120</v>
          </cell>
        </row>
        <row r="590">
          <cell r="H590">
            <v>199</v>
          </cell>
          <cell r="I590">
            <v>86</v>
          </cell>
          <cell r="J590">
            <v>374</v>
          </cell>
          <cell r="K590">
            <v>120</v>
          </cell>
        </row>
        <row r="591">
          <cell r="H591">
            <v>199</v>
          </cell>
          <cell r="I591">
            <v>14</v>
          </cell>
          <cell r="J591">
            <v>733</v>
          </cell>
          <cell r="K591">
            <v>120</v>
          </cell>
        </row>
        <row r="592">
          <cell r="H592">
            <v>199</v>
          </cell>
          <cell r="I592">
            <v>31</v>
          </cell>
          <cell r="J592">
            <v>479</v>
          </cell>
          <cell r="K592">
            <v>120</v>
          </cell>
        </row>
        <row r="593">
          <cell r="H593">
            <v>200</v>
          </cell>
          <cell r="I593">
            <v>11</v>
          </cell>
          <cell r="J593">
            <v>934.6</v>
          </cell>
          <cell r="K593">
            <v>120</v>
          </cell>
        </row>
        <row r="594">
          <cell r="H594">
            <v>200</v>
          </cell>
          <cell r="I594">
            <v>28</v>
          </cell>
          <cell r="J594">
            <v>364</v>
          </cell>
          <cell r="K594">
            <v>120</v>
          </cell>
        </row>
        <row r="595">
          <cell r="H595">
            <v>200</v>
          </cell>
          <cell r="I595">
            <v>13</v>
          </cell>
          <cell r="J595">
            <v>903</v>
          </cell>
          <cell r="K595">
            <v>120</v>
          </cell>
        </row>
        <row r="596">
          <cell r="H596">
            <v>200</v>
          </cell>
          <cell r="I596">
            <v>14</v>
          </cell>
          <cell r="J596">
            <v>903.2</v>
          </cell>
          <cell r="K596">
            <v>120</v>
          </cell>
        </row>
        <row r="597">
          <cell r="H597">
            <v>200</v>
          </cell>
          <cell r="I597">
            <v>14</v>
          </cell>
          <cell r="J597">
            <v>849.8</v>
          </cell>
          <cell r="K597">
            <v>120</v>
          </cell>
        </row>
        <row r="598">
          <cell r="H598">
            <v>200</v>
          </cell>
          <cell r="I598">
            <v>14</v>
          </cell>
          <cell r="J598">
            <v>542.5</v>
          </cell>
          <cell r="K598">
            <v>120</v>
          </cell>
        </row>
        <row r="599">
          <cell r="H599">
            <v>200</v>
          </cell>
          <cell r="I599">
            <v>14</v>
          </cell>
          <cell r="J599">
            <v>946</v>
          </cell>
          <cell r="K599">
            <v>120</v>
          </cell>
        </row>
        <row r="600">
          <cell r="H600">
            <v>201</v>
          </cell>
          <cell r="I600">
            <v>13</v>
          </cell>
          <cell r="J600">
            <v>903</v>
          </cell>
          <cell r="K600">
            <v>120</v>
          </cell>
        </row>
        <row r="601">
          <cell r="H601">
            <v>201</v>
          </cell>
          <cell r="I601">
            <v>13</v>
          </cell>
          <cell r="J601">
            <v>903</v>
          </cell>
          <cell r="K601">
            <v>120</v>
          </cell>
        </row>
        <row r="602">
          <cell r="H602">
            <v>201</v>
          </cell>
          <cell r="I602">
            <v>13</v>
          </cell>
          <cell r="J602">
            <v>903</v>
          </cell>
          <cell r="K602">
            <v>120</v>
          </cell>
        </row>
        <row r="603">
          <cell r="H603">
            <v>201</v>
          </cell>
          <cell r="I603">
            <v>13</v>
          </cell>
          <cell r="J603">
            <v>903</v>
          </cell>
          <cell r="K603">
            <v>120</v>
          </cell>
        </row>
        <row r="604">
          <cell r="H604">
            <v>201</v>
          </cell>
          <cell r="I604">
            <v>13</v>
          </cell>
          <cell r="J604">
            <v>903</v>
          </cell>
          <cell r="K604">
            <v>120</v>
          </cell>
        </row>
        <row r="605">
          <cell r="H605">
            <v>201</v>
          </cell>
          <cell r="I605">
            <v>13</v>
          </cell>
          <cell r="J605">
            <v>903</v>
          </cell>
          <cell r="K605">
            <v>120</v>
          </cell>
        </row>
        <row r="606">
          <cell r="H606">
            <v>201</v>
          </cell>
          <cell r="I606">
            <v>13</v>
          </cell>
          <cell r="J606">
            <v>903</v>
          </cell>
          <cell r="K606">
            <v>120</v>
          </cell>
        </row>
        <row r="607">
          <cell r="H607">
            <v>201</v>
          </cell>
          <cell r="I607">
            <v>13</v>
          </cell>
          <cell r="J607">
            <v>903</v>
          </cell>
          <cell r="K607">
            <v>120</v>
          </cell>
        </row>
        <row r="608">
          <cell r="H608">
            <v>201</v>
          </cell>
          <cell r="I608">
            <v>13</v>
          </cell>
          <cell r="J608">
            <v>903</v>
          </cell>
          <cell r="K608">
            <v>120</v>
          </cell>
        </row>
        <row r="609">
          <cell r="H609">
            <v>201</v>
          </cell>
          <cell r="I609">
            <v>13</v>
          </cell>
          <cell r="J609">
            <v>904.2</v>
          </cell>
          <cell r="K609">
            <v>120</v>
          </cell>
        </row>
        <row r="610">
          <cell r="H610">
            <v>201</v>
          </cell>
          <cell r="I610">
            <v>13</v>
          </cell>
          <cell r="J610">
            <v>904.7</v>
          </cell>
          <cell r="K610">
            <v>120</v>
          </cell>
        </row>
        <row r="611">
          <cell r="H611">
            <v>201</v>
          </cell>
          <cell r="I611">
            <v>13</v>
          </cell>
          <cell r="J611">
            <v>908.5</v>
          </cell>
          <cell r="K611">
            <v>120</v>
          </cell>
        </row>
        <row r="612">
          <cell r="H612">
            <v>201</v>
          </cell>
          <cell r="I612">
            <v>13</v>
          </cell>
          <cell r="J612">
            <v>908.5</v>
          </cell>
          <cell r="K612">
            <v>120</v>
          </cell>
        </row>
        <row r="613">
          <cell r="H613">
            <v>201</v>
          </cell>
          <cell r="I613">
            <v>13</v>
          </cell>
          <cell r="J613">
            <v>905.7</v>
          </cell>
          <cell r="K613">
            <v>120</v>
          </cell>
        </row>
        <row r="614">
          <cell r="H614">
            <v>201</v>
          </cell>
          <cell r="I614">
            <v>13</v>
          </cell>
          <cell r="J614">
            <v>908.5</v>
          </cell>
          <cell r="K614">
            <v>120</v>
          </cell>
        </row>
        <row r="615">
          <cell r="H615">
            <v>201</v>
          </cell>
          <cell r="I615">
            <v>13</v>
          </cell>
          <cell r="J615">
            <v>908.5</v>
          </cell>
          <cell r="K615">
            <v>120</v>
          </cell>
        </row>
        <row r="616">
          <cell r="H616">
            <v>201</v>
          </cell>
          <cell r="I616">
            <v>13</v>
          </cell>
          <cell r="J616">
            <v>908.5</v>
          </cell>
          <cell r="K616">
            <v>120</v>
          </cell>
        </row>
        <row r="617">
          <cell r="H617">
            <v>201</v>
          </cell>
          <cell r="I617">
            <v>13</v>
          </cell>
          <cell r="J617">
            <v>910</v>
          </cell>
          <cell r="K617">
            <v>120</v>
          </cell>
        </row>
        <row r="618">
          <cell r="H618">
            <v>201</v>
          </cell>
          <cell r="I618">
            <v>13</v>
          </cell>
          <cell r="J618">
            <v>908.5</v>
          </cell>
          <cell r="K618">
            <v>120</v>
          </cell>
        </row>
        <row r="619">
          <cell r="H619">
            <v>201</v>
          </cell>
          <cell r="I619">
            <v>13</v>
          </cell>
          <cell r="J619">
            <v>908.5</v>
          </cell>
          <cell r="K619">
            <v>120</v>
          </cell>
        </row>
        <row r="620">
          <cell r="H620">
            <v>201</v>
          </cell>
          <cell r="I620">
            <v>15</v>
          </cell>
          <cell r="J620">
            <v>884</v>
          </cell>
          <cell r="K620">
            <v>120</v>
          </cell>
        </row>
        <row r="621">
          <cell r="H621">
            <v>201</v>
          </cell>
          <cell r="I621">
            <v>33</v>
          </cell>
          <cell r="J621">
            <v>600.5</v>
          </cell>
          <cell r="K621">
            <v>120</v>
          </cell>
        </row>
        <row r="622">
          <cell r="H622">
            <v>202</v>
          </cell>
          <cell r="I622">
            <v>19</v>
          </cell>
          <cell r="J622">
            <v>1227</v>
          </cell>
          <cell r="K622">
            <v>120</v>
          </cell>
        </row>
        <row r="623">
          <cell r="H623">
            <v>202</v>
          </cell>
          <cell r="I623">
            <v>13</v>
          </cell>
          <cell r="J623">
            <v>903</v>
          </cell>
          <cell r="K623">
            <v>120</v>
          </cell>
        </row>
        <row r="624">
          <cell r="H624">
            <v>202</v>
          </cell>
          <cell r="I624">
            <v>64</v>
          </cell>
          <cell r="J624">
            <v>922.6</v>
          </cell>
          <cell r="K624">
            <v>120</v>
          </cell>
        </row>
        <row r="625">
          <cell r="H625">
            <v>203</v>
          </cell>
          <cell r="I625">
            <v>11</v>
          </cell>
          <cell r="J625">
            <v>802</v>
          </cell>
          <cell r="K625">
            <v>120</v>
          </cell>
        </row>
        <row r="626">
          <cell r="H626">
            <v>203</v>
          </cell>
          <cell r="I626">
            <v>32</v>
          </cell>
          <cell r="J626">
            <v>846</v>
          </cell>
          <cell r="K626">
            <v>120</v>
          </cell>
        </row>
        <row r="627">
          <cell r="H627">
            <v>203</v>
          </cell>
          <cell r="I627">
            <v>13</v>
          </cell>
          <cell r="J627">
            <v>888.5</v>
          </cell>
          <cell r="K627">
            <v>120</v>
          </cell>
        </row>
        <row r="628">
          <cell r="H628">
            <v>203</v>
          </cell>
          <cell r="I628">
            <v>33</v>
          </cell>
          <cell r="J628">
            <v>959</v>
          </cell>
          <cell r="K628">
            <v>120</v>
          </cell>
        </row>
        <row r="629">
          <cell r="H629">
            <v>204</v>
          </cell>
          <cell r="I629">
            <v>32</v>
          </cell>
          <cell r="J629">
            <v>1482</v>
          </cell>
          <cell r="K629">
            <v>120</v>
          </cell>
        </row>
        <row r="630">
          <cell r="H630">
            <v>204</v>
          </cell>
          <cell r="I630">
            <v>51</v>
          </cell>
          <cell r="J630">
            <v>912.6</v>
          </cell>
          <cell r="K630">
            <v>120</v>
          </cell>
        </row>
        <row r="631">
          <cell r="H631">
            <v>204</v>
          </cell>
          <cell r="I631">
            <v>75</v>
          </cell>
          <cell r="J631">
            <v>907</v>
          </cell>
          <cell r="K631">
            <v>120</v>
          </cell>
        </row>
        <row r="632">
          <cell r="H632">
            <v>204</v>
          </cell>
          <cell r="I632">
            <v>13</v>
          </cell>
          <cell r="J632">
            <v>908.5</v>
          </cell>
          <cell r="K632">
            <v>120</v>
          </cell>
        </row>
        <row r="633">
          <cell r="H633">
            <v>204</v>
          </cell>
          <cell r="I633">
            <v>13</v>
          </cell>
          <cell r="J633">
            <v>908.5</v>
          </cell>
          <cell r="K633">
            <v>120</v>
          </cell>
        </row>
        <row r="634">
          <cell r="H634">
            <v>204</v>
          </cell>
          <cell r="I634">
            <v>14</v>
          </cell>
          <cell r="J634">
            <v>888.5</v>
          </cell>
          <cell r="K634">
            <v>120</v>
          </cell>
        </row>
        <row r="635">
          <cell r="H635">
            <v>205</v>
          </cell>
          <cell r="I635">
            <v>50</v>
          </cell>
          <cell r="J635">
            <v>367</v>
          </cell>
          <cell r="K635">
            <v>120</v>
          </cell>
        </row>
        <row r="636">
          <cell r="H636">
            <v>205</v>
          </cell>
          <cell r="I636">
            <v>16</v>
          </cell>
          <cell r="J636">
            <v>902</v>
          </cell>
          <cell r="K636">
            <v>120</v>
          </cell>
        </row>
        <row r="637">
          <cell r="H637">
            <v>206</v>
          </cell>
          <cell r="I637">
            <v>39</v>
          </cell>
          <cell r="J637">
            <v>904</v>
          </cell>
          <cell r="K637">
            <v>120</v>
          </cell>
        </row>
        <row r="638">
          <cell r="H638">
            <v>206</v>
          </cell>
          <cell r="I638">
            <v>75</v>
          </cell>
          <cell r="J638">
            <v>896</v>
          </cell>
          <cell r="K638">
            <v>120</v>
          </cell>
        </row>
        <row r="639">
          <cell r="H639">
            <v>206</v>
          </cell>
          <cell r="I639">
            <v>82</v>
          </cell>
          <cell r="J639">
            <v>936</v>
          </cell>
          <cell r="K639">
            <v>120</v>
          </cell>
        </row>
        <row r="640">
          <cell r="H640">
            <v>206</v>
          </cell>
          <cell r="I640">
            <v>12</v>
          </cell>
          <cell r="J640">
            <v>1098</v>
          </cell>
          <cell r="K640">
            <v>120</v>
          </cell>
        </row>
        <row r="641">
          <cell r="H641">
            <v>206</v>
          </cell>
          <cell r="I641">
            <v>13</v>
          </cell>
          <cell r="J641">
            <v>908.5</v>
          </cell>
          <cell r="K641">
            <v>120</v>
          </cell>
        </row>
        <row r="642">
          <cell r="H642">
            <v>206</v>
          </cell>
          <cell r="I642">
            <v>28</v>
          </cell>
          <cell r="J642">
            <v>1099</v>
          </cell>
          <cell r="K642">
            <v>120</v>
          </cell>
        </row>
        <row r="643">
          <cell r="H643">
            <v>206</v>
          </cell>
          <cell r="I643">
            <v>57</v>
          </cell>
          <cell r="J643">
            <v>911.1</v>
          </cell>
          <cell r="K643">
            <v>120</v>
          </cell>
        </row>
        <row r="644">
          <cell r="H644">
            <v>207</v>
          </cell>
          <cell r="I644">
            <v>14</v>
          </cell>
          <cell r="J644">
            <v>710</v>
          </cell>
          <cell r="K644">
            <v>120</v>
          </cell>
        </row>
        <row r="645">
          <cell r="H645">
            <v>207</v>
          </cell>
          <cell r="I645">
            <v>31</v>
          </cell>
          <cell r="J645">
            <v>914.6</v>
          </cell>
          <cell r="K645">
            <v>120</v>
          </cell>
        </row>
        <row r="646">
          <cell r="H646">
            <v>207</v>
          </cell>
          <cell r="I646">
            <v>49</v>
          </cell>
          <cell r="J646">
            <v>1080</v>
          </cell>
          <cell r="K646">
            <v>120</v>
          </cell>
        </row>
        <row r="647">
          <cell r="H647">
            <v>207</v>
          </cell>
          <cell r="I647">
            <v>84</v>
          </cell>
          <cell r="J647">
            <v>851</v>
          </cell>
          <cell r="K647">
            <v>120</v>
          </cell>
        </row>
        <row r="648">
          <cell r="H648">
            <v>207</v>
          </cell>
          <cell r="I648">
            <v>95</v>
          </cell>
          <cell r="J648">
            <v>750</v>
          </cell>
          <cell r="K648">
            <v>120</v>
          </cell>
        </row>
        <row r="649">
          <cell r="H649">
            <v>207</v>
          </cell>
          <cell r="I649">
            <v>13</v>
          </cell>
          <cell r="J649">
            <v>901.3</v>
          </cell>
          <cell r="K649">
            <v>120</v>
          </cell>
        </row>
        <row r="650">
          <cell r="H650">
            <v>208</v>
          </cell>
          <cell r="I650">
            <v>37</v>
          </cell>
          <cell r="J650">
            <v>719</v>
          </cell>
          <cell r="K650">
            <v>120</v>
          </cell>
        </row>
        <row r="651">
          <cell r="H651">
            <v>208</v>
          </cell>
          <cell r="I651">
            <v>76</v>
          </cell>
          <cell r="J651">
            <v>1186</v>
          </cell>
          <cell r="K651">
            <v>120</v>
          </cell>
        </row>
        <row r="652">
          <cell r="H652">
            <v>208</v>
          </cell>
          <cell r="I652">
            <v>131</v>
          </cell>
          <cell r="J652">
            <v>592</v>
          </cell>
          <cell r="K652">
            <v>151</v>
          </cell>
        </row>
        <row r="653">
          <cell r="H653">
            <v>208</v>
          </cell>
          <cell r="I653">
            <v>14</v>
          </cell>
          <cell r="J653">
            <v>1180.0999999999999</v>
          </cell>
          <cell r="K653">
            <v>120</v>
          </cell>
        </row>
        <row r="654">
          <cell r="H654">
            <v>208</v>
          </cell>
          <cell r="I654">
            <v>14</v>
          </cell>
          <cell r="J654">
            <v>890.5</v>
          </cell>
          <cell r="K654">
            <v>120</v>
          </cell>
        </row>
        <row r="655">
          <cell r="H655">
            <v>208</v>
          </cell>
          <cell r="I655">
            <v>51</v>
          </cell>
          <cell r="J655">
            <v>983.4</v>
          </cell>
          <cell r="K655">
            <v>120</v>
          </cell>
        </row>
        <row r="656">
          <cell r="H656">
            <v>209</v>
          </cell>
          <cell r="I656">
            <v>23</v>
          </cell>
          <cell r="J656">
            <v>537</v>
          </cell>
          <cell r="K656">
            <v>120</v>
          </cell>
        </row>
        <row r="657">
          <cell r="H657">
            <v>209</v>
          </cell>
          <cell r="I657">
            <v>29</v>
          </cell>
          <cell r="J657">
            <v>851</v>
          </cell>
          <cell r="K657">
            <v>120</v>
          </cell>
        </row>
        <row r="658">
          <cell r="H658">
            <v>210</v>
          </cell>
          <cell r="I658">
            <v>17</v>
          </cell>
          <cell r="J658">
            <v>1479</v>
          </cell>
          <cell r="K658">
            <v>120</v>
          </cell>
        </row>
        <row r="659">
          <cell r="H659">
            <v>210</v>
          </cell>
          <cell r="I659">
            <v>20</v>
          </cell>
          <cell r="J659">
            <v>1367</v>
          </cell>
          <cell r="K659">
            <v>120</v>
          </cell>
        </row>
        <row r="660">
          <cell r="H660">
            <v>210</v>
          </cell>
          <cell r="I660">
            <v>21</v>
          </cell>
          <cell r="J660">
            <v>839</v>
          </cell>
          <cell r="K660">
            <v>120</v>
          </cell>
        </row>
        <row r="661">
          <cell r="H661">
            <v>211</v>
          </cell>
          <cell r="I661">
            <v>42</v>
          </cell>
          <cell r="J661">
            <v>1234.5</v>
          </cell>
          <cell r="K661">
            <v>120</v>
          </cell>
        </row>
        <row r="662">
          <cell r="H662">
            <v>211</v>
          </cell>
          <cell r="I662">
            <v>51</v>
          </cell>
          <cell r="J662">
            <v>905</v>
          </cell>
          <cell r="K662">
            <v>120</v>
          </cell>
        </row>
        <row r="663">
          <cell r="H663">
            <v>211</v>
          </cell>
          <cell r="I663">
            <v>57</v>
          </cell>
          <cell r="J663">
            <v>1075</v>
          </cell>
          <cell r="K663">
            <v>120</v>
          </cell>
        </row>
        <row r="664">
          <cell r="H664">
            <v>212</v>
          </cell>
          <cell r="I664">
            <v>22</v>
          </cell>
          <cell r="J664">
            <v>911</v>
          </cell>
          <cell r="K664">
            <v>120</v>
          </cell>
        </row>
        <row r="665">
          <cell r="H665">
            <v>212</v>
          </cell>
          <cell r="I665">
            <v>10</v>
          </cell>
          <cell r="J665">
            <v>888.5</v>
          </cell>
          <cell r="K665">
            <v>120</v>
          </cell>
        </row>
        <row r="666">
          <cell r="H666">
            <v>212</v>
          </cell>
          <cell r="I666">
            <v>15</v>
          </cell>
          <cell r="J666">
            <v>875.1</v>
          </cell>
          <cell r="K666">
            <v>120</v>
          </cell>
        </row>
        <row r="667">
          <cell r="H667">
            <v>212</v>
          </cell>
          <cell r="I667">
            <v>66</v>
          </cell>
          <cell r="J667">
            <v>690</v>
          </cell>
          <cell r="K667">
            <v>120</v>
          </cell>
        </row>
        <row r="668">
          <cell r="H668">
            <v>212</v>
          </cell>
          <cell r="I668">
            <v>67</v>
          </cell>
          <cell r="J668">
            <v>1140</v>
          </cell>
          <cell r="K668">
            <v>120</v>
          </cell>
        </row>
        <row r="669">
          <cell r="H669">
            <v>212</v>
          </cell>
          <cell r="I669">
            <v>83</v>
          </cell>
          <cell r="J669">
            <v>456</v>
          </cell>
          <cell r="K669">
            <v>120</v>
          </cell>
        </row>
        <row r="670">
          <cell r="H670">
            <v>212</v>
          </cell>
          <cell r="I670">
            <v>13</v>
          </cell>
          <cell r="J670">
            <v>1135.9000000000001</v>
          </cell>
          <cell r="K670">
            <v>120</v>
          </cell>
        </row>
        <row r="671">
          <cell r="H671">
            <v>212</v>
          </cell>
          <cell r="I671">
            <v>13</v>
          </cell>
          <cell r="J671">
            <v>901.9</v>
          </cell>
          <cell r="K671">
            <v>120</v>
          </cell>
        </row>
        <row r="672">
          <cell r="H672">
            <v>213</v>
          </cell>
          <cell r="I672">
            <v>56</v>
          </cell>
          <cell r="J672">
            <v>131.80000000000001</v>
          </cell>
          <cell r="K672">
            <v>120</v>
          </cell>
        </row>
        <row r="673">
          <cell r="H673">
            <v>213</v>
          </cell>
          <cell r="I673">
            <v>13</v>
          </cell>
          <cell r="J673">
            <v>571.6</v>
          </cell>
          <cell r="K673">
            <v>120</v>
          </cell>
        </row>
        <row r="674">
          <cell r="H674">
            <v>213</v>
          </cell>
          <cell r="I674">
            <v>57</v>
          </cell>
          <cell r="J674">
            <v>1017</v>
          </cell>
          <cell r="K674">
            <v>120</v>
          </cell>
        </row>
        <row r="675">
          <cell r="H675">
            <v>214</v>
          </cell>
          <cell r="I675">
            <v>17</v>
          </cell>
          <cell r="J675">
            <v>895</v>
          </cell>
          <cell r="K675">
            <v>120</v>
          </cell>
        </row>
        <row r="676">
          <cell r="H676">
            <v>214</v>
          </cell>
          <cell r="I676">
            <v>25</v>
          </cell>
          <cell r="J676">
            <v>904</v>
          </cell>
          <cell r="K676">
            <v>120</v>
          </cell>
        </row>
      </sheetData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>
        <row r="13">
          <cell r="A13">
            <v>4</v>
          </cell>
        </row>
      </sheetData>
      <sheetData sheetId="61"/>
      <sheetData sheetId="6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Список КА"/>
      <sheetName val="График КП"/>
      <sheetName val="Пр. к ТИ"/>
      <sheetName val="Паспорт процедуры"/>
      <sheetName val="ЧЛ док-ов"/>
      <sheetName val="Письма ГАТП"/>
      <sheetName val="КС"/>
      <sheetName val="Письма ООЗ"/>
      <sheetName val="Summary"/>
      <sheetName val="КЭЭ"/>
      <sheetName val="Тех.заключение"/>
      <sheetName val="Заключение СЭБ"/>
      <sheetName val="Анализ ком."/>
      <sheetName val="Квалификация"/>
      <sheetName val="Справочники"/>
      <sheetName val="Заключение ОТиП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H3" t="str">
            <v>Да</v>
          </cell>
        </row>
      </sheetData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Список КА"/>
      <sheetName val="График КП"/>
      <sheetName val="Пр. к ТИ"/>
      <sheetName val="Паспорт процедуры"/>
      <sheetName val="Письма ООЗ"/>
      <sheetName val="ЧЛ док-ов"/>
      <sheetName val="Письма ГАТП"/>
      <sheetName val="КС"/>
      <sheetName val="Summary"/>
      <sheetName val="Тех.заключение"/>
      <sheetName val="Заключение СЭБ"/>
      <sheetName val="Анализ ком."/>
      <sheetName val="Квалификация"/>
      <sheetName val="Справочники"/>
    </sheetNames>
    <sheetDataSet>
      <sheetData sheetId="0">
        <row r="46">
          <cell r="B46" t="str">
            <v>В первый рабочий четверг  по истечении</v>
          </cell>
        </row>
      </sheetData>
      <sheetData sheetId="1"/>
      <sheetData sheetId="2"/>
      <sheetData sheetId="3"/>
      <sheetData sheetId="4">
        <row r="10">
          <cell r="A10" t="str">
            <v>Ефимова Елена Михайловна</v>
          </cell>
        </row>
      </sheetData>
      <sheetData sheetId="5"/>
      <sheetData sheetId="6">
        <row r="5">
          <cell r="B5" t="str">
            <v>АО " Север"
Кирово-Чепецк</v>
          </cell>
        </row>
      </sheetData>
      <sheetData sheetId="7"/>
      <sheetData sheetId="8"/>
      <sheetData sheetId="9">
        <row r="4">
          <cell r="B4" t="str">
            <v>Выполнение комплекса работ по монтажу систем автоматизации, электроснабжения  и проведение сопутствующих работ на Тобольской промышленной площадке</v>
          </cell>
        </row>
      </sheetData>
      <sheetData sheetId="10"/>
      <sheetData sheetId="11"/>
      <sheetData sheetId="12"/>
      <sheetData sheetId="13"/>
      <sheetData sheetId="14">
        <row r="3">
          <cell r="H3" t="str">
            <v>Да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Лист согласования и вопросы"/>
      <sheetName val="Инструкция"/>
      <sheetName val="Финансовая структура"/>
      <sheetName val="Параметры"/>
      <sheetName val="Лист согласования"/>
      <sheetName val="Контроль изменений"/>
      <sheetName val="Продажи"/>
      <sheetName val="Маржинальная прибыль"/>
      <sheetName val="Дебиторская задолженность"/>
      <sheetName val="Себестоимость"/>
      <sheetName val="Бюджет закупок"/>
      <sheetName val="ТОиР"/>
      <sheetName val="Логистика"/>
      <sheetName val="Маркетинг"/>
      <sheetName val="Персонал "/>
      <sheetName val="Постоянные произв затраты"/>
      <sheetName val="Общие и админ затраты"/>
      <sheetName val="Налоги"/>
      <sheetName val="БДДС"/>
      <sheetName val="БДР"/>
      <sheetName val="ПБ"/>
      <sheetName val="Инвестиции"/>
      <sheetName val="Data"/>
      <sheetName val="Справочники"/>
      <sheetName val="Table"/>
    </sheetNames>
    <sheetDataSet>
      <sheetData sheetId="0"/>
      <sheetData sheetId="1" refreshError="1"/>
      <sheetData sheetId="2" refreshError="1"/>
      <sheetData sheetId="3" refreshError="1"/>
      <sheetData sheetId="4">
        <row r="3">
          <cell r="A3">
            <v>0.18</v>
          </cell>
        </row>
        <row r="4">
          <cell r="A4">
            <v>0.18</v>
          </cell>
        </row>
        <row r="5">
          <cell r="A5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(2)"/>
      <sheetName val="МТР"/>
      <sheetName val="Drop-down"/>
    </sheetNames>
    <sheetDataSet>
      <sheetData sheetId="0"/>
      <sheetData sheetId="1"/>
      <sheetData sheetId="2">
        <row r="1">
          <cell r="A1" t="str">
            <v>ООО</v>
          </cell>
          <cell r="B1" t="str">
            <v>безусловная</v>
          </cell>
          <cell r="E1">
            <v>1</v>
          </cell>
          <cell r="F1" t="str">
            <v>Автоматизация и КИП</v>
          </cell>
        </row>
        <row r="2">
          <cell r="A2" t="str">
            <v>ОАО</v>
          </cell>
          <cell r="B2" t="str">
            <v>условная/проведение аудита</v>
          </cell>
          <cell r="E2">
            <v>2</v>
          </cell>
          <cell r="F2" t="str">
            <v>Блочно-комплектное оборудование различного назначения</v>
          </cell>
        </row>
        <row r="3">
          <cell r="A3" t="str">
            <v>ЗАО</v>
          </cell>
          <cell r="B3" t="str">
            <v>условная/корректирующие мероприятия</v>
          </cell>
          <cell r="E3">
            <v>3</v>
          </cell>
          <cell r="F3" t="str">
            <v>Буровое оборудование и инструменты</v>
          </cell>
        </row>
        <row r="4">
          <cell r="A4" t="str">
            <v>Государственные и муниципальные унитарные предприятия</v>
          </cell>
          <cell r="E4" t="str">
            <v>нет перечня</v>
          </cell>
          <cell r="F4" t="str">
            <v>Грузоподъемное оборудование</v>
          </cell>
        </row>
        <row r="5">
          <cell r="A5" t="str">
            <v>Некоммерческие организации</v>
          </cell>
          <cell r="F5" t="str">
            <v>Конструкционные материалы</v>
          </cell>
        </row>
        <row r="6">
          <cell r="A6" t="str">
            <v>Иностранные компании</v>
          </cell>
          <cell r="F6" t="str">
            <v>Лаборатории, лабораторное оборудование и принадлежности</v>
          </cell>
        </row>
        <row r="7">
          <cell r="F7" t="str">
            <v>Насосно-компрессорное оборудование</v>
          </cell>
        </row>
        <row r="8">
          <cell r="F8" t="str">
            <v>Нефтепродукты и газ</v>
          </cell>
        </row>
        <row r="9">
          <cell r="F9" t="str">
            <v>Нефтепромысловое оборудование</v>
          </cell>
        </row>
        <row r="10">
          <cell r="F10" t="str">
            <v>Оборудование для подготовки и хранения углеводородов</v>
          </cell>
        </row>
        <row r="11">
          <cell r="F11" t="str">
            <v>Оборудование и инструменты для проведения ремонтных и восстановительных работ</v>
          </cell>
        </row>
        <row r="12">
          <cell r="F12" t="str">
            <v>Общепромышленное оборудование и комплектующие</v>
          </cell>
        </row>
        <row r="13">
          <cell r="F13" t="str">
            <v>Нефть</v>
          </cell>
        </row>
        <row r="14">
          <cell r="F14" t="str">
            <v>Катализаторы</v>
          </cell>
        </row>
        <row r="15">
          <cell r="F15" t="str">
            <v>Присадки</v>
          </cell>
        </row>
        <row r="16">
          <cell r="F16" t="str">
            <v>Сырье</v>
          </cell>
        </row>
        <row r="17">
          <cell r="F17" t="str">
            <v>Реагенты</v>
          </cell>
        </row>
        <row r="18">
          <cell r="F18" t="str">
            <v>Базовые масла</v>
          </cell>
        </row>
        <row r="19">
          <cell r="F19" t="str">
            <v>Товары на перепродажу</v>
          </cell>
        </row>
        <row r="20">
          <cell r="F20" t="str">
            <v>Сырье и материалы для производства тары</v>
          </cell>
        </row>
        <row r="21">
          <cell r="F21" t="str">
            <v>Тара сторонних поставщиков</v>
          </cell>
        </row>
        <row r="22">
          <cell r="F22" t="str">
            <v>Упаковочный и транспортный материал</v>
          </cell>
        </row>
        <row r="23">
          <cell r="F23" t="str">
            <v>Этикетки и флексоформы</v>
          </cell>
        </row>
        <row r="24">
          <cell r="F24" t="str">
            <v>Автотранспортная техника</v>
          </cell>
        </row>
        <row r="25">
          <cell r="F25" t="str">
            <v>Вычислительная техника</v>
          </cell>
        </row>
        <row r="26">
          <cell r="F26" t="str">
            <v>Пожарная техника</v>
          </cell>
        </row>
        <row r="27">
          <cell r="F27" t="str">
            <v>Станочное оборудование</v>
          </cell>
        </row>
        <row r="28">
          <cell r="F28" t="str">
            <v>Медицинское оборудование</v>
          </cell>
        </row>
        <row r="29">
          <cell r="F29" t="str">
            <v>Запчасти к автотранспортным средствам</v>
          </cell>
        </row>
        <row r="30">
          <cell r="F30" t="str">
            <v>Запчасти к насосному оборудованию</v>
          </cell>
        </row>
        <row r="31">
          <cell r="F31" t="str">
            <v>Запчасти к компрессорному оборудованию</v>
          </cell>
        </row>
        <row r="32">
          <cell r="F32" t="str">
            <v>Запчасти к станочному оборудованию</v>
          </cell>
        </row>
        <row r="33">
          <cell r="F33" t="str">
            <v>Запчасти к теплообменному оборудованию</v>
          </cell>
        </row>
        <row r="34">
          <cell r="F34" t="str">
            <v>Запчасти колонн, реакторов, печей</v>
          </cell>
        </row>
        <row r="35">
          <cell r="F35" t="str">
            <v>Запчасти к трубопроводам</v>
          </cell>
        </row>
        <row r="36">
          <cell r="F36" t="str">
            <v>Запчасти к вспомогательному оборудованию</v>
          </cell>
        </row>
        <row r="37">
          <cell r="F37" t="str">
            <v>Электродвигатели</v>
          </cell>
        </row>
        <row r="38">
          <cell r="F38" t="str">
            <v>Измерительный инструмент</v>
          </cell>
        </row>
        <row r="39">
          <cell r="F39" t="str">
            <v>Инвентарь</v>
          </cell>
        </row>
        <row r="40">
          <cell r="F40" t="str">
            <v>Подшипники</v>
          </cell>
        </row>
        <row r="41">
          <cell r="F41" t="str">
            <v>Режущий инструмент</v>
          </cell>
        </row>
        <row r="42">
          <cell r="F42" t="str">
            <v>Слесарно-монтажный инструмент</v>
          </cell>
        </row>
        <row r="43">
          <cell r="F43" t="str">
            <v>Шлифовальный инструмент</v>
          </cell>
        </row>
        <row r="44">
          <cell r="F44" t="str">
            <v>Электро-Пневмо-Бензоинструмент</v>
          </cell>
        </row>
        <row r="45">
          <cell r="F45" t="str">
            <v>Запчасти к вентяционному оборудованию</v>
          </cell>
        </row>
        <row r="46">
          <cell r="F46" t="str">
            <v>Запчасти к грузоподъемное оборудованию</v>
          </cell>
        </row>
        <row r="47">
          <cell r="F47" t="str">
            <v>Запчасти к пожарному оборудованию</v>
          </cell>
        </row>
        <row r="48">
          <cell r="F48" t="str">
            <v>Запчасти к резервуарному оборудованию</v>
          </cell>
        </row>
        <row r="49">
          <cell r="F49" t="str">
            <v>Запчасти к медицинскому оборудованию</v>
          </cell>
        </row>
        <row r="50">
          <cell r="F50" t="str">
            <v>Запчасти к нестандартному оборудованию</v>
          </cell>
        </row>
        <row r="51">
          <cell r="F51" t="str">
            <v>Запчасти к лабораторному оборудованию</v>
          </cell>
        </row>
        <row r="52">
          <cell r="F52" t="str">
            <v>Запчасти к емкостному и резервуарному оборудованию</v>
          </cell>
        </row>
        <row r="53">
          <cell r="F53" t="str">
            <v>Запчасти к фильтрационному оборудованию</v>
          </cell>
        </row>
        <row r="54">
          <cell r="F54" t="str">
            <v>Запчасти к устройствам перемешивающим (мешалки)</v>
          </cell>
        </row>
        <row r="55">
          <cell r="F55" t="str">
            <v>Запчасти к выдувным автоматам и пресс-формам</v>
          </cell>
        </row>
        <row r="56">
          <cell r="F56" t="str">
            <v>Запчасти к холодильным машинам</v>
          </cell>
        </row>
        <row r="57">
          <cell r="F57" t="str">
            <v>Запчасти для станций налива и укупорки</v>
          </cell>
        </row>
        <row r="58">
          <cell r="F58" t="str">
            <v>Запчасти к этикетировочным машинам</v>
          </cell>
        </row>
        <row r="59">
          <cell r="F59" t="str">
            <v>Запчасти к упаковочным машинам</v>
          </cell>
        </row>
        <row r="60">
          <cell r="F60" t="str">
            <v>Запчасти и расходники к промышленным принтерам и маркиратора</v>
          </cell>
        </row>
        <row r="61">
          <cell r="F61" t="str">
            <v>Общеупотребительные запчасти Электроника</v>
          </cell>
        </row>
        <row r="62">
          <cell r="F62" t="str">
            <v>Общеупотребительные запчасти Пневматика</v>
          </cell>
        </row>
        <row r="63">
          <cell r="F63" t="str">
            <v>Запчасти к литьевым автоматам и пресс-формам</v>
          </cell>
        </row>
        <row r="64">
          <cell r="F64" t="str">
            <v>Запчасти к оборудованию транспортирования</v>
          </cell>
        </row>
        <row r="65">
          <cell r="F65" t="str">
            <v>Запчасти к сан-техническому оборудованию</v>
          </cell>
        </row>
        <row r="66">
          <cell r="F66" t="str">
            <v>Исполнительные механизмы</v>
          </cell>
        </row>
        <row r="67">
          <cell r="F67" t="str">
            <v>Оборудование и комплектующие связи</v>
          </cell>
        </row>
        <row r="68">
          <cell r="F68" t="str">
            <v>Оборудование и комплектующие АСУ, СБ и ПАЗ</v>
          </cell>
        </row>
        <row r="69">
          <cell r="F69" t="str">
            <v>Монтажные изделия</v>
          </cell>
        </row>
        <row r="70">
          <cell r="F70" t="str">
            <v>Оборудование измерительное, приборы КИП</v>
          </cell>
        </row>
        <row r="71">
          <cell r="F71" t="str">
            <v>Гильзы защитные</v>
          </cell>
        </row>
        <row r="72">
          <cell r="F72" t="str">
            <v>Газы и газовые смеси</v>
          </cell>
        </row>
        <row r="73">
          <cell r="F73" t="str">
            <v>Нефтепродукты</v>
          </cell>
        </row>
        <row r="74">
          <cell r="F74" t="str">
            <v>Низковольтное оборудование</v>
          </cell>
        </row>
        <row r="75">
          <cell r="F75" t="str">
            <v>Высоковольтное оборудование</v>
          </cell>
        </row>
        <row r="76">
          <cell r="F76" t="str">
            <v>Щитовое оборудование</v>
          </cell>
        </row>
        <row r="77">
          <cell r="F77" t="str">
            <v>Светотехнические изделия</v>
          </cell>
        </row>
        <row r="78">
          <cell r="F78" t="str">
            <v>Кабельно-проводниковая продукция</v>
          </cell>
        </row>
        <row r="79">
          <cell r="F79" t="str">
            <v>Автохимия</v>
          </cell>
        </row>
        <row r="80">
          <cell r="F80" t="str">
            <v>Бумажная продукция</v>
          </cell>
        </row>
        <row r="81">
          <cell r="F81" t="str">
            <v>Канцтовары</v>
          </cell>
        </row>
        <row r="82">
          <cell r="F82" t="str">
            <v>Лабораторная посуда</v>
          </cell>
        </row>
        <row r="83">
          <cell r="F83" t="str">
            <v>Пластиковые изделия</v>
          </cell>
        </row>
        <row r="84">
          <cell r="F84" t="str">
            <v>Средства бытового назначения</v>
          </cell>
        </row>
        <row r="85">
          <cell r="F85" t="str">
            <v>Средства индивидуальной защиты</v>
          </cell>
        </row>
        <row r="86">
          <cell r="F86" t="str">
            <v>ТМЦ для РЭН</v>
          </cell>
        </row>
        <row r="87">
          <cell r="F87" t="str">
            <v>Рекламная продукция</v>
          </cell>
        </row>
        <row r="88">
          <cell r="F88" t="str">
            <v>Медицинские товары и медикаменты</v>
          </cell>
        </row>
        <row r="89">
          <cell r="F89" t="str">
            <v>Продукты питания (вода, сахар, печенье, молоко)</v>
          </cell>
        </row>
        <row r="90">
          <cell r="F90" t="str">
            <v>Офисная мебель и ТМЦ (сейф, кондиционер, жалюзи)</v>
          </cell>
        </row>
        <row r="91">
          <cell r="F91" t="str">
            <v>Офисная оргтехника, фототехника</v>
          </cell>
        </row>
        <row r="92">
          <cell r="F92" t="str">
            <v>Бытовая кухонная техника</v>
          </cell>
        </row>
        <row r="93">
          <cell r="F93" t="str">
            <v>Средства связи</v>
          </cell>
        </row>
        <row r="94">
          <cell r="F94" t="str">
            <v>Маркетинговая полиграфическая продукция</v>
          </cell>
        </row>
        <row r="95">
          <cell r="F95" t="str">
            <v>Оборудование для маркетинговых программ</v>
          </cell>
        </row>
        <row r="96">
          <cell r="F96" t="str">
            <v>Трубы стальные</v>
          </cell>
        </row>
        <row r="97">
          <cell r="F97" t="str">
            <v>Детали трубопроводов</v>
          </cell>
        </row>
        <row r="98">
          <cell r="F98" t="str">
            <v>Металлопрокат</v>
          </cell>
        </row>
        <row r="99">
          <cell r="F99" t="str">
            <v>Металлические изделия</v>
          </cell>
        </row>
        <row r="100">
          <cell r="F100" t="str">
            <v>Запорная арматура</v>
          </cell>
        </row>
        <row r="101">
          <cell r="F101" t="str">
            <v>Электроды</v>
          </cell>
        </row>
        <row r="102">
          <cell r="F102" t="str">
            <v>Теплообменное оборудование</v>
          </cell>
        </row>
        <row r="103">
          <cell r="F103" t="str">
            <v>Емкостное оборудование</v>
          </cell>
        </row>
        <row r="104">
          <cell r="F104" t="str">
            <v>Колонны, Реактора, Печи</v>
          </cell>
        </row>
        <row r="105">
          <cell r="F105" t="str">
            <v>Компрессорное оборудование</v>
          </cell>
        </row>
        <row r="106">
          <cell r="F106" t="str">
            <v>Насосное оборудование</v>
          </cell>
        </row>
        <row r="107">
          <cell r="F107" t="str">
            <v>Резервуарное оборудование</v>
          </cell>
        </row>
        <row r="108">
          <cell r="F108" t="str">
            <v>Грузоподъемное оборудование</v>
          </cell>
        </row>
        <row r="109">
          <cell r="F109" t="str">
            <v>Вентиляционное оборудование</v>
          </cell>
        </row>
        <row r="110">
          <cell r="F110" t="str">
            <v>Противопожарное оборудование</v>
          </cell>
        </row>
        <row r="111">
          <cell r="F111" t="str">
            <v>Нестандартное оборудование и материалы</v>
          </cell>
        </row>
        <row r="112">
          <cell r="F112" t="str">
            <v>Лабораторное оборудование</v>
          </cell>
        </row>
        <row r="113">
          <cell r="F113" t="str">
            <v>Фильтрационное оборудование</v>
          </cell>
        </row>
        <row r="114">
          <cell r="F114" t="str">
            <v>Устройства перемешивающие (мешалки)</v>
          </cell>
        </row>
        <row r="115">
          <cell r="F115" t="str">
            <v>Выдувные автоматы и пресс-формы</v>
          </cell>
        </row>
        <row r="116">
          <cell r="F116" t="str">
            <v>Холодильные машины</v>
          </cell>
        </row>
        <row r="117">
          <cell r="F117" t="str">
            <v>Станции налива и укупорки</v>
          </cell>
        </row>
        <row r="118">
          <cell r="F118" t="str">
            <v>Этикетировочные машины</v>
          </cell>
        </row>
        <row r="119">
          <cell r="F119" t="str">
            <v>Упаковочные машины</v>
          </cell>
        </row>
        <row r="120">
          <cell r="F120" t="str">
            <v>Промышленные принтеры и маркираторы</v>
          </cell>
        </row>
        <row r="121">
          <cell r="F121" t="str">
            <v>Резинотехнические изделия</v>
          </cell>
        </row>
        <row r="122">
          <cell r="F122" t="str">
            <v>Асбестоцементные изделия</v>
          </cell>
        </row>
        <row r="123">
          <cell r="F123" t="str">
            <v>Сборный железобетон</v>
          </cell>
        </row>
        <row r="124">
          <cell r="F124" t="str">
            <v>Химреактивы и химреагенты</v>
          </cell>
        </row>
        <row r="125">
          <cell r="F125" t="str">
            <v>Товарные смеси</v>
          </cell>
        </row>
        <row r="126">
          <cell r="F126" t="str">
            <v>Масла и смазки</v>
          </cell>
        </row>
        <row r="127">
          <cell r="F127" t="str">
            <v>Стройматериалы</v>
          </cell>
        </row>
        <row r="128">
          <cell r="F128" t="str">
            <v>Тара</v>
          </cell>
        </row>
        <row r="129">
          <cell r="F129" t="str">
            <v>Огнеупорные материалы</v>
          </cell>
        </row>
        <row r="130">
          <cell r="F130" t="str">
            <v>Нестандартные материалы</v>
          </cell>
        </row>
        <row r="131">
          <cell r="F131" t="str">
            <v>ГСМ</v>
          </cell>
        </row>
        <row r="132">
          <cell r="F132" t="str">
            <v>Драгметаллы</v>
          </cell>
        </row>
        <row r="133">
          <cell r="F133" t="str">
            <v>Крепежные изделия</v>
          </cell>
        </row>
        <row r="134">
          <cell r="F134" t="str">
            <v>Справочная литература и документация</v>
          </cell>
        </row>
        <row r="135">
          <cell r="F135" t="str">
            <v>Услуга/Работа</v>
          </cell>
        </row>
        <row r="136">
          <cell r="F136" t="str">
            <v>Услуга/Работа ТОРО</v>
          </cell>
        </row>
        <row r="137">
          <cell r="F137" t="str">
            <v>Услуга/Работа КапСтрой</v>
          </cell>
        </row>
        <row r="138">
          <cell r="F138" t="str">
            <v>Тара собственного производства ТНК СМ</v>
          </cell>
        </row>
        <row r="139">
          <cell r="F139" t="str">
            <v>Фасовка ТНК СМ</v>
          </cell>
        </row>
        <row r="140">
          <cell r="F140" t="str">
            <v>Налив ТНК СМ</v>
          </cell>
        </row>
        <row r="141">
          <cell r="F141" t="str">
            <v>Материал ст. контракта /ТНК-СМ</v>
          </cell>
        </row>
        <row r="142">
          <cell r="F142" t="str">
            <v>Путевка</v>
          </cell>
        </row>
        <row r="143">
          <cell r="F143" t="str">
            <v>Талоны на переправу</v>
          </cell>
        </row>
        <row r="144">
          <cell r="F144" t="str">
            <v>Талоны, прочие</v>
          </cell>
        </row>
        <row r="145">
          <cell r="F145" t="str">
            <v>Авиабилеты</v>
          </cell>
        </row>
        <row r="146">
          <cell r="F146" t="str">
            <v>Прочие денежные документы</v>
          </cell>
        </row>
        <row r="147">
          <cell r="F147" t="str">
            <v>Трудовые книжки</v>
          </cell>
        </row>
        <row r="148">
          <cell r="F148" t="str">
            <v>Вкладыши к трудовым книжкам</v>
          </cell>
        </row>
        <row r="149">
          <cell r="F149" t="str">
            <v>Медицинские книжки</v>
          </cell>
        </row>
        <row r="150">
          <cell r="F150" t="str">
            <v>Векселя</v>
          </cell>
        </row>
        <row r="151">
          <cell r="F151" t="str">
            <v>Товарно-транспортные накладные</v>
          </cell>
        </row>
        <row r="152">
          <cell r="F152" t="str">
            <v>Пропуска</v>
          </cell>
        </row>
        <row r="153">
          <cell r="F153" t="str">
            <v>Путевые листы</v>
          </cell>
        </row>
        <row r="154">
          <cell r="F154" t="str">
            <v>Бланки строгой отчетности:Прочие</v>
          </cell>
        </row>
        <row r="155">
          <cell r="F155" t="str">
            <v>Продукция химической промышленности</v>
          </cell>
        </row>
        <row r="156">
          <cell r="F156" t="str">
            <v>Средства ОТ, ПБ и ООС</v>
          </cell>
        </row>
        <row r="157">
          <cell r="F157" t="str">
            <v>Строительные материалы</v>
          </cell>
        </row>
        <row r="158">
          <cell r="F158" t="str">
            <v>Товары культурно-бытового и хозяйственного назначения</v>
          </cell>
        </row>
        <row r="159">
          <cell r="F159" t="str">
            <v>Транспортная техника</v>
          </cell>
        </row>
        <row r="160">
          <cell r="F160" t="str">
            <v>Трубная продукция для добычи и бурения</v>
          </cell>
        </row>
        <row r="161">
          <cell r="F161" t="str">
            <v>Трубная продукция для трубопроводов</v>
          </cell>
        </row>
        <row r="162">
          <cell r="F162" t="str">
            <v>Трубопроводная арматура</v>
          </cell>
        </row>
        <row r="163">
          <cell r="F163" t="str">
            <v>Энергетическое оборудование</v>
          </cell>
        </row>
        <row r="164">
          <cell r="F164" t="str">
            <v>Вычислительная техника и связь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хническое задание"/>
      <sheetName val="Приложение №1"/>
      <sheetName val="Приложение №2"/>
      <sheetName val="Приложение 3"/>
      <sheetName val="Приложение №4"/>
      <sheetName val="Приложение №5"/>
      <sheetName val="Инструкция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Основные"/>
      <sheetName val="Дополнительные"/>
      <sheetName val="Переторжка"/>
    </sheetNames>
    <sheetDataSet>
      <sheetData sheetId="0">
        <row r="9">
          <cell r="B9" t="str">
            <v>Отказались участвовать</v>
          </cell>
        </row>
        <row r="10">
          <cell r="B10" t="str">
            <v>ТКП размещено</v>
          </cell>
        </row>
        <row r="11">
          <cell r="B11" t="str">
            <v>Планируется размещение ТКП</v>
          </cell>
        </row>
        <row r="12">
          <cell r="B12" t="str">
            <v>Не успеют разместить ТКП, просят продлить срок</v>
          </cell>
        </row>
        <row r="13">
          <cell r="B13" t="str">
            <v>ТКП на сайте B2B не размещается по тех. причинам</v>
          </cell>
        </row>
        <row r="14">
          <cell r="B14" t="str">
            <v>Решение не принято/на рассмотрении</v>
          </cell>
        </row>
        <row r="15">
          <cell r="B15" t="str">
            <v>ТЕЛЕФОН НЕПРАВИЛЬНЫЙ, АВНД</v>
          </cell>
        </row>
        <row r="16">
          <cell r="B16" t="str">
            <v>Не получилось дозвониться</v>
          </cell>
        </row>
        <row r="17">
          <cell r="B17" t="str">
            <v>Обменялись контактами/перезвонить позже</v>
          </cell>
        </row>
      </sheetData>
      <sheetData sheetId="1"/>
      <sheetData sheetId="2"/>
      <sheetData sheetId="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"/>
      <sheetName val="Список скачавших"/>
      <sheetName val="КС"/>
      <sheetName val="Рабочий"/>
      <sheetName val="Лист1"/>
    </sheetNames>
    <sheetDataSet>
      <sheetData sheetId="0"/>
      <sheetData sheetId="1"/>
      <sheetData sheetId="2" refreshError="1"/>
      <sheetData sheetId="3">
        <row r="2">
          <cell r="C2" t="str">
            <v>Отказались участвовать</v>
          </cell>
        </row>
        <row r="3">
          <cell r="C3" t="str">
            <v>ТКП размещено</v>
          </cell>
        </row>
        <row r="4">
          <cell r="C4" t="str">
            <v>Планируется размещение ТКП</v>
          </cell>
        </row>
        <row r="5">
          <cell r="C5" t="str">
            <v>Заявились,но не загрузили документы</v>
          </cell>
        </row>
        <row r="6">
          <cell r="C6" t="str">
            <v>Не успеют разместить ТКП, просят продлить срок</v>
          </cell>
        </row>
        <row r="7">
          <cell r="C7" t="str">
            <v>ТКП на сайте B2B не размещается по тех. причинам</v>
          </cell>
        </row>
        <row r="8">
          <cell r="C8" t="str">
            <v>Решение не принято/на рассмотрении</v>
          </cell>
        </row>
        <row r="9">
          <cell r="C9" t="str">
            <v>ТЕЛЕФОН НЕПРАВИЛЬНЫЙ, АВНД</v>
          </cell>
        </row>
        <row r="10">
          <cell r="C10" t="str">
            <v>Не получилось дозвониться</v>
          </cell>
        </row>
        <row r="11">
          <cell r="C11" t="str">
            <v>Обменялись контактами/перезвонить позже</v>
          </cell>
        </row>
      </sheetData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ые"/>
      <sheetName val="Список скачавших"/>
      <sheetName val="Свод"/>
      <sheetName val="Рабочий"/>
    </sheetNames>
    <sheetDataSet>
      <sheetData sheetId="0">
        <row r="495">
          <cell r="Q495">
            <v>0</v>
          </cell>
        </row>
        <row r="496">
          <cell r="Q496">
            <v>0</v>
          </cell>
        </row>
        <row r="497">
          <cell r="Q497">
            <v>0</v>
          </cell>
        </row>
        <row r="498">
          <cell r="Q498">
            <v>0</v>
          </cell>
        </row>
        <row r="499">
          <cell r="Q499">
            <v>0</v>
          </cell>
        </row>
        <row r="500">
          <cell r="Q500">
            <v>0</v>
          </cell>
        </row>
        <row r="501">
          <cell r="Q501">
            <v>0</v>
          </cell>
        </row>
        <row r="502">
          <cell r="Q502">
            <v>0</v>
          </cell>
        </row>
        <row r="503">
          <cell r="Q503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portal-bsc.sibur.local/upload/iblock/0ba/PTE.ppsx" TargetMode="External"/><Relationship Id="rId1" Type="http://schemas.openxmlformats.org/officeDocument/2006/relationships/hyperlink" Target="http://portal-bsc.sibur.local/upload/iblock/0ba/PZ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C000"/>
    <outlinePr summaryBelow="0" summaryRight="0"/>
  </sheetPr>
  <dimension ref="B1:Q32"/>
  <sheetViews>
    <sheetView view="pageBreakPreview" topLeftCell="A10" zoomScale="70" zoomScaleNormal="100" zoomScaleSheetLayoutView="70" workbookViewId="0">
      <selection activeCell="B16" sqref="B16:P22"/>
    </sheetView>
  </sheetViews>
  <sheetFormatPr defaultColWidth="9.140625" defaultRowHeight="14.25" outlineLevelRow="1"/>
  <cols>
    <col min="1" max="4" width="9.140625" style="107"/>
    <col min="5" max="6" width="9.140625" style="107" customWidth="1"/>
    <col min="7" max="7" width="9.140625" style="107"/>
    <col min="8" max="9" width="9.140625" style="107" customWidth="1"/>
    <col min="10" max="15" width="9.140625" style="107"/>
    <col min="16" max="16" width="9.140625" style="107" customWidth="1"/>
    <col min="17" max="18" width="9.140625" style="107"/>
    <col min="19" max="19" width="12.42578125" style="107" bestFit="1" customWidth="1"/>
    <col min="20" max="16384" width="9.140625" style="107"/>
  </cols>
  <sheetData>
    <row r="1" spans="2:17" ht="5.25" customHeight="1"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</row>
    <row r="2" spans="2:17" ht="22.5" customHeight="1">
      <c r="B2" s="249" t="s">
        <v>0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</row>
    <row r="3" spans="2:17" ht="32.25" customHeight="1" outlineLevel="1">
      <c r="B3" s="250" t="s">
        <v>1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</row>
    <row r="4" spans="2:17" ht="18" outlineLevel="1">
      <c r="B4" s="269" t="s">
        <v>2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</row>
    <row r="5" spans="2:17" ht="39.75" customHeight="1" outlineLevel="1">
      <c r="B5" s="270" t="s">
        <v>3</v>
      </c>
      <c r="C5" s="270"/>
      <c r="D5" s="270"/>
      <c r="E5" s="270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</row>
    <row r="6" spans="2:17" ht="12.75" customHeight="1" outlineLevel="1"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2:17" ht="24.75" customHeight="1" outlineLevel="1">
      <c r="B7" s="271" t="s">
        <v>4</v>
      </c>
      <c r="C7" s="271"/>
      <c r="D7" s="271"/>
      <c r="E7" s="271"/>
      <c r="F7" s="271"/>
      <c r="G7" s="271"/>
      <c r="H7" s="272">
        <v>369227</v>
      </c>
      <c r="I7" s="272"/>
      <c r="J7" s="272"/>
      <c r="K7" s="272"/>
      <c r="L7" s="272"/>
      <c r="M7" s="272"/>
      <c r="N7" s="272"/>
      <c r="O7" s="272"/>
      <c r="P7" s="272"/>
    </row>
    <row r="8" spans="2:17" ht="34.5" customHeight="1" outlineLevel="1">
      <c r="B8" s="273" t="s">
        <v>5</v>
      </c>
      <c r="C8" s="273"/>
      <c r="D8" s="273"/>
      <c r="E8" s="273"/>
      <c r="F8" s="273"/>
      <c r="G8" s="273"/>
      <c r="H8" s="274" t="s">
        <v>6</v>
      </c>
      <c r="I8" s="274"/>
      <c r="J8" s="274"/>
      <c r="K8" s="274"/>
      <c r="L8" s="274"/>
      <c r="M8" s="274"/>
      <c r="N8" s="274"/>
      <c r="O8" s="274"/>
      <c r="P8" s="274"/>
      <c r="Q8" s="107" t="s">
        <v>7</v>
      </c>
    </row>
    <row r="9" spans="2:17" ht="10.5" customHeight="1" outlineLevel="1"/>
    <row r="10" spans="2:17" ht="27" customHeight="1" outlineLevel="1">
      <c r="B10" s="275" t="s">
        <v>8</v>
      </c>
      <c r="C10" s="276"/>
      <c r="D10" s="276"/>
      <c r="E10" s="276"/>
      <c r="F10" s="276"/>
      <c r="G10" s="276"/>
      <c r="H10" s="276"/>
      <c r="I10" s="276"/>
      <c r="J10" s="276"/>
      <c r="K10" s="277">
        <v>44084</v>
      </c>
      <c r="L10" s="277"/>
      <c r="M10" s="277"/>
      <c r="N10" s="277"/>
      <c r="O10" s="277"/>
      <c r="P10" s="277"/>
    </row>
    <row r="11" spans="2:17" ht="168" customHeight="1" outlineLevel="1">
      <c r="B11" s="278" t="s">
        <v>9</v>
      </c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78"/>
      <c r="N11" s="278"/>
      <c r="O11" s="278"/>
      <c r="P11" s="278"/>
    </row>
    <row r="12" spans="2:17" ht="26.25" customHeight="1" outlineLevel="1">
      <c r="B12" s="278" t="s">
        <v>10</v>
      </c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</row>
    <row r="13" spans="2:17" ht="8.25" customHeight="1" outlineLevel="1"/>
    <row r="14" spans="2:17" ht="26.25" outlineLevel="1">
      <c r="B14" s="279" t="s">
        <v>11</v>
      </c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</row>
    <row r="15" spans="2:17" ht="15.75" customHeight="1" outlineLevel="1">
      <c r="B15" s="266" t="s">
        <v>12</v>
      </c>
      <c r="C15" s="267"/>
      <c r="D15" s="267"/>
      <c r="E15" s="267"/>
      <c r="F15" s="267"/>
      <c r="G15" s="267"/>
      <c r="H15" s="254" t="s">
        <v>13</v>
      </c>
      <c r="I15" s="255"/>
      <c r="J15" s="268"/>
      <c r="K15" s="254" t="s">
        <v>14</v>
      </c>
      <c r="L15" s="255"/>
      <c r="M15" s="255"/>
      <c r="N15" s="255"/>
      <c r="O15" s="255"/>
      <c r="P15" s="256"/>
    </row>
    <row r="16" spans="2:17" ht="30" customHeight="1" outlineLevel="1">
      <c r="B16" s="280" t="s">
        <v>15</v>
      </c>
      <c r="C16" s="280"/>
      <c r="D16" s="280"/>
      <c r="E16" s="280"/>
      <c r="F16" s="280"/>
      <c r="G16" s="280"/>
      <c r="H16" s="251" t="s">
        <v>16</v>
      </c>
      <c r="I16" s="252"/>
      <c r="J16" s="253"/>
      <c r="K16" s="257" t="s">
        <v>17</v>
      </c>
      <c r="L16" s="258"/>
      <c r="M16" s="258"/>
      <c r="N16" s="258"/>
      <c r="O16" s="258"/>
      <c r="P16" s="259"/>
    </row>
    <row r="17" spans="2:16" ht="14.25" customHeight="1" outlineLevel="1">
      <c r="B17" s="280" t="s">
        <v>18</v>
      </c>
      <c r="C17" s="280"/>
      <c r="D17" s="280"/>
      <c r="E17" s="280"/>
      <c r="F17" s="280"/>
      <c r="G17" s="280"/>
      <c r="H17" s="251" t="s">
        <v>19</v>
      </c>
      <c r="I17" s="252"/>
      <c r="J17" s="253"/>
      <c r="K17" s="263" t="s">
        <v>20</v>
      </c>
      <c r="L17" s="264"/>
      <c r="M17" s="264"/>
      <c r="N17" s="264"/>
      <c r="O17" s="264"/>
      <c r="P17" s="265"/>
    </row>
    <row r="18" spans="2:16" ht="18" customHeight="1" outlineLevel="1">
      <c r="B18" s="280" t="s">
        <v>21</v>
      </c>
      <c r="C18" s="280"/>
      <c r="D18" s="280"/>
      <c r="E18" s="280"/>
      <c r="F18" s="280"/>
      <c r="G18" s="280"/>
      <c r="H18" s="251" t="s">
        <v>22</v>
      </c>
      <c r="I18" s="252"/>
      <c r="J18" s="253"/>
      <c r="K18" s="263" t="s">
        <v>23</v>
      </c>
      <c r="L18" s="264"/>
      <c r="M18" s="264"/>
      <c r="N18" s="264"/>
      <c r="O18" s="264"/>
      <c r="P18" s="265"/>
    </row>
    <row r="19" spans="2:16" ht="32.25" customHeight="1" outlineLevel="1">
      <c r="B19" s="280" t="s">
        <v>24</v>
      </c>
      <c r="C19" s="280"/>
      <c r="D19" s="280"/>
      <c r="E19" s="280"/>
      <c r="F19" s="280"/>
      <c r="G19" s="280"/>
      <c r="H19" s="251" t="s">
        <v>25</v>
      </c>
      <c r="I19" s="252"/>
      <c r="J19" s="253"/>
      <c r="K19" s="260" t="s">
        <v>26</v>
      </c>
      <c r="L19" s="261"/>
      <c r="M19" s="261"/>
      <c r="N19" s="261"/>
      <c r="O19" s="261"/>
      <c r="P19" s="262"/>
    </row>
    <row r="20" spans="2:16" ht="29.25" customHeight="1" outlineLevel="1">
      <c r="B20" s="280" t="s">
        <v>27</v>
      </c>
      <c r="C20" s="280"/>
      <c r="D20" s="280"/>
      <c r="E20" s="280"/>
      <c r="F20" s="280"/>
      <c r="G20" s="280"/>
      <c r="H20" s="251" t="s">
        <v>25</v>
      </c>
      <c r="I20" s="252"/>
      <c r="J20" s="253"/>
      <c r="K20" s="260" t="s">
        <v>26</v>
      </c>
      <c r="L20" s="261"/>
      <c r="M20" s="261"/>
      <c r="N20" s="261"/>
      <c r="O20" s="261"/>
      <c r="P20" s="262"/>
    </row>
    <row r="21" spans="2:16" ht="29.25" customHeight="1" outlineLevel="1">
      <c r="B21" s="280" t="s">
        <v>28</v>
      </c>
      <c r="C21" s="280"/>
      <c r="D21" s="280"/>
      <c r="E21" s="280"/>
      <c r="F21" s="280"/>
      <c r="G21" s="280"/>
      <c r="H21" s="251" t="s">
        <v>25</v>
      </c>
      <c r="I21" s="252"/>
      <c r="J21" s="253"/>
      <c r="K21" s="260" t="s">
        <v>26</v>
      </c>
      <c r="L21" s="261"/>
      <c r="M21" s="261"/>
      <c r="N21" s="261"/>
      <c r="O21" s="261"/>
      <c r="P21" s="262"/>
    </row>
    <row r="22" spans="2:16" ht="14.25" customHeight="1" outlineLevel="1">
      <c r="B22" s="280" t="s">
        <v>29</v>
      </c>
      <c r="C22" s="280"/>
      <c r="D22" s="280"/>
      <c r="E22" s="280"/>
      <c r="F22" s="280"/>
      <c r="G22" s="280"/>
      <c r="H22" s="251" t="s">
        <v>30</v>
      </c>
      <c r="I22" s="252"/>
      <c r="J22" s="253"/>
      <c r="K22" s="263" t="s">
        <v>31</v>
      </c>
      <c r="L22" s="264"/>
      <c r="M22" s="264"/>
      <c r="N22" s="264"/>
      <c r="O22" s="264"/>
      <c r="P22" s="265"/>
    </row>
    <row r="23" spans="2:16" ht="14.25" customHeight="1" outlineLevel="1">
      <c r="B23" s="280"/>
      <c r="C23" s="280"/>
      <c r="D23" s="280"/>
      <c r="E23" s="280"/>
      <c r="F23" s="280"/>
      <c r="G23" s="280"/>
      <c r="H23" s="251"/>
      <c r="I23" s="252"/>
      <c r="J23" s="253"/>
      <c r="K23" s="251"/>
      <c r="L23" s="252"/>
      <c r="M23" s="252"/>
      <c r="N23" s="252"/>
      <c r="O23" s="252"/>
      <c r="P23" s="253"/>
    </row>
    <row r="24" spans="2:16" ht="14.25" customHeight="1" outlineLevel="1">
      <c r="B24" s="280"/>
      <c r="C24" s="280"/>
      <c r="D24" s="280"/>
      <c r="E24" s="280"/>
      <c r="F24" s="280"/>
      <c r="G24" s="280"/>
      <c r="H24" s="251"/>
      <c r="I24" s="252"/>
      <c r="J24" s="253"/>
      <c r="K24" s="251"/>
      <c r="L24" s="252"/>
      <c r="M24" s="252"/>
      <c r="N24" s="252"/>
      <c r="O24" s="252"/>
      <c r="P24" s="253"/>
    </row>
    <row r="25" spans="2:16" outlineLevel="1"/>
    <row r="26" spans="2:16" ht="99" customHeight="1" outlineLevel="1">
      <c r="B26" s="281" t="s">
        <v>32</v>
      </c>
      <c r="C26" s="281"/>
      <c r="D26" s="281"/>
      <c r="E26" s="281"/>
      <c r="F26" s="281"/>
      <c r="G26" s="281"/>
      <c r="H26" s="281"/>
      <c r="I26" s="281"/>
      <c r="J26" s="281"/>
      <c r="K26" s="281"/>
      <c r="L26" s="281"/>
      <c r="M26" s="281"/>
      <c r="N26" s="281"/>
      <c r="O26" s="281"/>
      <c r="P26" s="281"/>
    </row>
    <row r="27" spans="2:16" ht="20.25" customHeight="1" outlineLevel="1"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</row>
    <row r="28" spans="2:16" ht="18.75" customHeight="1" outlineLevel="1">
      <c r="B28" s="282" t="s">
        <v>33</v>
      </c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282"/>
      <c r="N28" s="282"/>
      <c r="O28" s="282"/>
      <c r="P28" s="282"/>
    </row>
    <row r="29" spans="2:16" ht="7.5" customHeight="1" outlineLevel="1"/>
    <row r="30" spans="2:16" ht="33" customHeight="1" outlineLevel="1">
      <c r="B30" s="283" t="s">
        <v>34</v>
      </c>
      <c r="C30" s="283"/>
      <c r="D30" s="283"/>
      <c r="E30" s="283"/>
      <c r="F30" s="283"/>
      <c r="G30" s="283"/>
      <c r="H30" s="283"/>
      <c r="I30" s="108"/>
      <c r="J30" s="283" t="s">
        <v>35</v>
      </c>
      <c r="K30" s="283"/>
      <c r="L30" s="283"/>
      <c r="M30" s="283"/>
      <c r="N30" s="283"/>
      <c r="O30" s="283"/>
      <c r="P30" s="283"/>
    </row>
    <row r="31" spans="2:16" ht="21" customHeight="1" outlineLevel="1">
      <c r="B31" s="111"/>
      <c r="C31" s="111"/>
      <c r="D31" s="111"/>
      <c r="E31" s="111"/>
      <c r="F31" s="111"/>
      <c r="G31" s="111"/>
      <c r="H31" s="111"/>
      <c r="I31" s="108"/>
      <c r="J31" s="111"/>
      <c r="K31" s="111"/>
      <c r="L31" s="111"/>
      <c r="M31" s="111"/>
      <c r="N31" s="111"/>
      <c r="O31" s="111"/>
      <c r="P31" s="111"/>
    </row>
    <row r="32" spans="2:16" ht="6.75" customHeight="1" outlineLevel="1"/>
  </sheetData>
  <mergeCells count="48">
    <mergeCell ref="K24:P24"/>
    <mergeCell ref="B24:G24"/>
    <mergeCell ref="B26:P26"/>
    <mergeCell ref="B28:P28"/>
    <mergeCell ref="B30:H30"/>
    <mergeCell ref="J30:P30"/>
    <mergeCell ref="H24:J24"/>
    <mergeCell ref="B22:G22"/>
    <mergeCell ref="B23:G23"/>
    <mergeCell ref="B20:G20"/>
    <mergeCell ref="B21:G21"/>
    <mergeCell ref="H20:J20"/>
    <mergeCell ref="H21:J21"/>
    <mergeCell ref="B18:G18"/>
    <mergeCell ref="B19:G19"/>
    <mergeCell ref="H18:J18"/>
    <mergeCell ref="H19:J19"/>
    <mergeCell ref="B16:G16"/>
    <mergeCell ref="B17:G17"/>
    <mergeCell ref="H16:J16"/>
    <mergeCell ref="H17:J17"/>
    <mergeCell ref="B10:J10"/>
    <mergeCell ref="K10:P10"/>
    <mergeCell ref="B11:P11"/>
    <mergeCell ref="B12:P12"/>
    <mergeCell ref="B14:P14"/>
    <mergeCell ref="B4:P4"/>
    <mergeCell ref="B5:P5"/>
    <mergeCell ref="B7:G7"/>
    <mergeCell ref="H7:P7"/>
    <mergeCell ref="B8:G8"/>
    <mergeCell ref="H8:P8"/>
    <mergeCell ref="B1:P1"/>
    <mergeCell ref="B2:P2"/>
    <mergeCell ref="B3:P3"/>
    <mergeCell ref="H22:J22"/>
    <mergeCell ref="H23:J23"/>
    <mergeCell ref="K15:P15"/>
    <mergeCell ref="K16:P16"/>
    <mergeCell ref="K21:P21"/>
    <mergeCell ref="K22:P22"/>
    <mergeCell ref="K23:P23"/>
    <mergeCell ref="K19:P19"/>
    <mergeCell ref="K20:P20"/>
    <mergeCell ref="K17:P17"/>
    <mergeCell ref="K18:P18"/>
    <mergeCell ref="B15:G15"/>
    <mergeCell ref="H15:J15"/>
  </mergeCells>
  <hyperlinks>
    <hyperlink ref="B30:E30" r:id="rId1" display="Портал закупщика"/>
    <hyperlink ref="J30:P30" r:id="rId2" display="Памятка техническим экспертам"/>
  </hyperlinks>
  <pageMargins left="0.7" right="0.7" top="0.75" bottom="0.75" header="0.3" footer="0.3"/>
  <pageSetup paperSize="9" scale="5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8" sqref="G38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1"/>
  <sheetViews>
    <sheetView workbookViewId="0">
      <selection activeCell="C13" sqref="C13"/>
    </sheetView>
  </sheetViews>
  <sheetFormatPr defaultRowHeight="15"/>
  <cols>
    <col min="1" max="1" width="3.5703125" customWidth="1"/>
    <col min="2" max="2" width="27.28515625" style="101" customWidth="1"/>
    <col min="3" max="3" width="28.5703125" customWidth="1"/>
    <col min="4" max="4" width="65.140625" customWidth="1"/>
    <col min="5" max="5" width="94" style="101" customWidth="1"/>
  </cols>
  <sheetData>
    <row r="2" spans="2:5" ht="18.75">
      <c r="B2" s="286" t="s">
        <v>36</v>
      </c>
      <c r="C2" s="286"/>
      <c r="D2" s="286"/>
    </row>
    <row r="4" spans="2:5" ht="27" customHeight="1">
      <c r="B4" s="102" t="s">
        <v>37</v>
      </c>
      <c r="C4" s="93" t="s">
        <v>38</v>
      </c>
      <c r="D4" s="93" t="s">
        <v>39</v>
      </c>
      <c r="E4" s="102" t="s">
        <v>40</v>
      </c>
    </row>
    <row r="5" spans="2:5" ht="27" customHeight="1">
      <c r="B5" s="102" t="s">
        <v>41</v>
      </c>
      <c r="C5" s="94" t="s">
        <v>42</v>
      </c>
      <c r="D5" s="94" t="s">
        <v>43</v>
      </c>
      <c r="E5" s="104"/>
    </row>
    <row r="6" spans="2:5" ht="27" customHeight="1">
      <c r="B6" s="287" t="s">
        <v>44</v>
      </c>
      <c r="C6" s="95"/>
      <c r="D6" s="96" t="s">
        <v>45</v>
      </c>
      <c r="E6" s="105" t="s">
        <v>46</v>
      </c>
    </row>
    <row r="7" spans="2:5" ht="27" customHeight="1">
      <c r="B7" s="288"/>
      <c r="C7" s="97"/>
      <c r="D7" s="96" t="s">
        <v>47</v>
      </c>
      <c r="E7" s="105"/>
    </row>
    <row r="8" spans="2:5" ht="27" customHeight="1">
      <c r="B8" s="243" t="s">
        <v>48</v>
      </c>
      <c r="C8" s="98"/>
      <c r="D8" s="103" t="s">
        <v>49</v>
      </c>
      <c r="E8" s="105" t="s">
        <v>50</v>
      </c>
    </row>
    <row r="9" spans="2:5" ht="27" customHeight="1">
      <c r="B9" s="287" t="s">
        <v>51</v>
      </c>
      <c r="C9" s="68"/>
      <c r="D9" s="289" t="s">
        <v>52</v>
      </c>
      <c r="E9" s="284" t="s">
        <v>53</v>
      </c>
    </row>
    <row r="10" spans="2:5" ht="27" customHeight="1">
      <c r="B10" s="288"/>
      <c r="C10" s="61"/>
      <c r="D10" s="290"/>
      <c r="E10" s="285"/>
    </row>
    <row r="11" spans="2:5" ht="24.75" customHeight="1">
      <c r="B11" s="102" t="s">
        <v>54</v>
      </c>
      <c r="C11" s="106" t="s">
        <v>55</v>
      </c>
      <c r="D11" s="94" t="s">
        <v>56</v>
      </c>
      <c r="E11" s="105" t="s">
        <v>57</v>
      </c>
    </row>
    <row r="12" spans="2:5" ht="27" customHeight="1">
      <c r="B12" s="102" t="s">
        <v>58</v>
      </c>
      <c r="C12" s="99"/>
      <c r="D12" s="94" t="s">
        <v>59</v>
      </c>
      <c r="E12" s="105"/>
    </row>
    <row r="13" spans="2:5" ht="27" customHeight="1">
      <c r="B13" s="102" t="s">
        <v>60</v>
      </c>
      <c r="C13" s="94" t="s">
        <v>42</v>
      </c>
      <c r="D13" s="94" t="s">
        <v>61</v>
      </c>
      <c r="E13" s="105"/>
    </row>
    <row r="21" spans="3:3">
      <c r="C21" s="100"/>
    </row>
  </sheetData>
  <mergeCells count="5">
    <mergeCell ref="E9:E10"/>
    <mergeCell ref="B2:D2"/>
    <mergeCell ref="B6:B7"/>
    <mergeCell ref="B9:B10"/>
    <mergeCell ref="D9:D10"/>
  </mergeCells>
  <conditionalFormatting sqref="C11">
    <cfRule type="containsBlanks" dxfId="32" priority="1">
      <formula>LEN(TRIM(C11))=0</formula>
    </cfRule>
  </conditionalFormatting>
  <dataValidations count="1">
    <dataValidation type="list" allowBlank="1" showInputMessage="1" showErrorMessage="1" sqref="C11">
      <formula1>"Положительное,Положительное с указанием отдельных рисков,Отрицательное"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AO158"/>
  <sheetViews>
    <sheetView view="pageBreakPreview" zoomScale="70" zoomScaleNormal="70" zoomScaleSheetLayoutView="70" workbookViewId="0">
      <pane xSplit="3" ySplit="3" topLeftCell="D4" activePane="bottomRight" state="frozen"/>
      <selection pane="topRight" activeCell="D1" sqref="D1"/>
      <selection pane="bottomLeft" activeCell="A3" sqref="A3"/>
      <selection pane="bottomRight" sqref="A1:XFD1048576"/>
    </sheetView>
  </sheetViews>
  <sheetFormatPr defaultRowHeight="15"/>
  <cols>
    <col min="1" max="1" width="7.28515625" customWidth="1"/>
    <col min="2" max="2" width="38.28515625" customWidth="1"/>
    <col min="3" max="3" width="10.7109375" customWidth="1"/>
    <col min="4" max="4" width="15.5703125" customWidth="1"/>
    <col min="5" max="5" width="16.28515625" customWidth="1"/>
    <col min="6" max="6" width="11" customWidth="1"/>
    <col min="7" max="7" width="21.28515625" customWidth="1"/>
    <col min="8" max="8" width="9" customWidth="1"/>
    <col min="9" max="9" width="23.7109375" customWidth="1"/>
    <col min="10" max="10" width="9.28515625" customWidth="1"/>
    <col min="11" max="11" width="21" customWidth="1"/>
    <col min="12" max="12" width="9" customWidth="1"/>
    <col min="13" max="13" width="23.7109375" customWidth="1"/>
    <col min="14" max="14" width="9.7109375" customWidth="1"/>
    <col min="15" max="15" width="23.7109375" customWidth="1"/>
    <col min="16" max="16" width="10" customWidth="1"/>
    <col min="17" max="17" width="23.7109375" customWidth="1"/>
    <col min="18" max="18" width="8.7109375" customWidth="1"/>
    <col min="19" max="19" width="23.7109375" customWidth="1"/>
    <col min="20" max="20" width="8.5703125" customWidth="1"/>
    <col min="21" max="21" width="23.7109375" customWidth="1"/>
    <col min="22" max="22" width="10.28515625" customWidth="1"/>
    <col min="23" max="23" width="23.7109375" customWidth="1"/>
    <col min="24" max="24" width="10" customWidth="1"/>
    <col min="25" max="25" width="18.28515625" customWidth="1"/>
    <col min="26" max="26" width="32.28515625" customWidth="1"/>
    <col min="27" max="27" width="17.28515625" customWidth="1"/>
    <col min="28" max="28" width="11.42578125" customWidth="1"/>
    <col min="29" max="37" width="21.42578125" customWidth="1"/>
    <col min="38" max="38" width="52.7109375" customWidth="1"/>
    <col min="39" max="39" width="38.7109375" customWidth="1"/>
  </cols>
  <sheetData>
    <row r="1" spans="1:41" ht="53.25" customHeight="1">
      <c r="A1" s="115" t="s">
        <v>62</v>
      </c>
      <c r="B1" s="115" t="s">
        <v>63</v>
      </c>
      <c r="C1" s="115" t="s">
        <v>64</v>
      </c>
      <c r="D1" s="115" t="s">
        <v>65</v>
      </c>
      <c r="E1" s="116" t="s">
        <v>66</v>
      </c>
      <c r="F1" s="115" t="s">
        <v>67</v>
      </c>
      <c r="G1" s="244" t="e">
        <f>#REF!</f>
        <v>#REF!</v>
      </c>
      <c r="H1" s="117"/>
      <c r="I1" s="244" t="e">
        <f>#REF!</f>
        <v>#REF!</v>
      </c>
      <c r="J1" s="117"/>
      <c r="K1" s="244" t="e">
        <f>#REF!</f>
        <v>#REF!</v>
      </c>
      <c r="L1" s="117"/>
      <c r="M1" s="244" t="e">
        <f>#REF!</f>
        <v>#REF!</v>
      </c>
      <c r="N1" s="117"/>
      <c r="O1" s="244" t="e">
        <f>#REF!</f>
        <v>#REF!</v>
      </c>
      <c r="P1" s="117"/>
      <c r="Q1" s="244" t="e">
        <f>#REF!</f>
        <v>#REF!</v>
      </c>
      <c r="R1" s="117"/>
      <c r="S1" s="244" t="e">
        <f>#REF!</f>
        <v>#REF!</v>
      </c>
      <c r="T1" s="117"/>
      <c r="U1" s="244" t="e">
        <f>#REF!</f>
        <v>#REF!</v>
      </c>
      <c r="V1" s="117"/>
      <c r="W1" s="244" t="e">
        <f>#REF!</f>
        <v>#REF!</v>
      </c>
      <c r="X1" s="117"/>
      <c r="Y1" s="118" t="s">
        <v>68</v>
      </c>
      <c r="Z1" s="119" t="s">
        <v>69</v>
      </c>
      <c r="AA1" s="119" t="s">
        <v>70</v>
      </c>
      <c r="AB1" s="119"/>
      <c r="AC1" s="120" t="e">
        <f>G1</f>
        <v>#REF!</v>
      </c>
      <c r="AD1" s="120" t="e">
        <f>I1</f>
        <v>#REF!</v>
      </c>
      <c r="AE1" s="120" t="e">
        <f>K1</f>
        <v>#REF!</v>
      </c>
      <c r="AF1" s="120" t="e">
        <f>M1</f>
        <v>#REF!</v>
      </c>
      <c r="AG1" s="120" t="e">
        <f>O1</f>
        <v>#REF!</v>
      </c>
      <c r="AH1" s="120" t="e">
        <f>Q1</f>
        <v>#REF!</v>
      </c>
      <c r="AI1" s="120" t="e">
        <f>S1</f>
        <v>#REF!</v>
      </c>
      <c r="AJ1" s="120" t="e">
        <f>U1</f>
        <v>#REF!</v>
      </c>
      <c r="AK1" s="120" t="e">
        <f>W1</f>
        <v>#REF!</v>
      </c>
    </row>
    <row r="2" spans="1:41" s="7" customFormat="1" ht="40.5" customHeight="1">
      <c r="A2" s="115"/>
      <c r="B2" s="115"/>
      <c r="C2" s="115"/>
      <c r="D2" s="115"/>
      <c r="E2" s="116"/>
      <c r="F2" s="115"/>
      <c r="G2" s="114" t="s">
        <v>71</v>
      </c>
      <c r="H2" s="114" t="s">
        <v>72</v>
      </c>
      <c r="I2" s="114" t="s">
        <v>71</v>
      </c>
      <c r="J2" s="114" t="s">
        <v>72</v>
      </c>
      <c r="K2" s="114" t="s">
        <v>71</v>
      </c>
      <c r="L2" s="114" t="s">
        <v>72</v>
      </c>
      <c r="M2" s="114" t="s">
        <v>71</v>
      </c>
      <c r="N2" s="114" t="s">
        <v>72</v>
      </c>
      <c r="O2" s="114" t="s">
        <v>71</v>
      </c>
      <c r="P2" s="114" t="s">
        <v>72</v>
      </c>
      <c r="Q2" s="114" t="s">
        <v>71</v>
      </c>
      <c r="R2" s="114" t="s">
        <v>72</v>
      </c>
      <c r="S2" s="114" t="s">
        <v>71</v>
      </c>
      <c r="T2" s="114" t="s">
        <v>72</v>
      </c>
      <c r="U2" s="114" t="s">
        <v>71</v>
      </c>
      <c r="V2" s="114" t="s">
        <v>72</v>
      </c>
      <c r="W2" s="114" t="s">
        <v>71</v>
      </c>
      <c r="X2" s="114" t="s">
        <v>72</v>
      </c>
      <c r="Y2" s="121"/>
      <c r="Z2" s="122"/>
      <c r="AA2" s="122"/>
      <c r="AB2" s="122"/>
      <c r="AC2" s="123"/>
      <c r="AD2" s="123"/>
      <c r="AE2" s="123"/>
      <c r="AF2" s="123"/>
      <c r="AG2" s="123"/>
      <c r="AH2" s="123"/>
      <c r="AI2" s="123"/>
      <c r="AJ2" s="123"/>
      <c r="AK2" s="123"/>
      <c r="AL2" s="45"/>
    </row>
    <row r="3" spans="1:41" s="6" customFormat="1" ht="18.75">
      <c r="A3" s="13" t="s">
        <v>73</v>
      </c>
      <c r="B3" s="245" t="s">
        <v>74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44"/>
    </row>
    <row r="4" spans="1:41" s="6" customFormat="1" ht="93.75" customHeight="1">
      <c r="A4" s="21" t="s">
        <v>75</v>
      </c>
      <c r="B4" s="22" t="s">
        <v>76</v>
      </c>
      <c r="C4" s="33">
        <v>0.09</v>
      </c>
      <c r="D4" s="23" t="s">
        <v>77</v>
      </c>
      <c r="E4" s="18" t="s">
        <v>78</v>
      </c>
      <c r="F4" s="55" t="s">
        <v>79</v>
      </c>
      <c r="G4" s="66"/>
      <c r="H4" s="61"/>
      <c r="I4" s="70"/>
      <c r="J4" s="61"/>
      <c r="K4" s="70"/>
      <c r="L4" s="61">
        <v>2</v>
      </c>
      <c r="M4" s="70" t="s">
        <v>80</v>
      </c>
      <c r="N4" s="61">
        <v>1</v>
      </c>
      <c r="O4" s="70" t="s">
        <v>81</v>
      </c>
      <c r="P4" s="61">
        <v>2</v>
      </c>
      <c r="Q4" s="70" t="s">
        <v>82</v>
      </c>
      <c r="R4" s="61">
        <v>1</v>
      </c>
      <c r="S4" s="70" t="s">
        <v>83</v>
      </c>
      <c r="T4" s="61">
        <v>2</v>
      </c>
      <c r="U4" s="70" t="s">
        <v>84</v>
      </c>
      <c r="V4" s="61">
        <v>2</v>
      </c>
      <c r="W4" s="70" t="s">
        <v>85</v>
      </c>
      <c r="X4" s="61">
        <v>2</v>
      </c>
      <c r="Y4" s="34"/>
      <c r="Z4" s="2" t="s">
        <v>86</v>
      </c>
      <c r="AA4" s="35" t="s">
        <v>87</v>
      </c>
      <c r="AB4" s="42"/>
      <c r="AC4" s="37">
        <f>IF($AB$7="Да",H4*$C4,H4*($C4+$C$7/3))+IF($AB$6="Да",0,H4*$C$6/3)</f>
        <v>0</v>
      </c>
      <c r="AD4" s="37">
        <f>IF($AB$7="Да",J4*$C4,J4*($C4+$C$7/3))+IF($AB$6="Да",0,J4*$C$6/3)</f>
        <v>0</v>
      </c>
      <c r="AE4" s="37">
        <f>IF($AB$7="Да",L4*$C4,L4*($C4+$C$7/3))+IF($AB$6="Да",0,L4*$C$6/3)</f>
        <v>0.18</v>
      </c>
      <c r="AF4" s="37">
        <f>IF($AB$7="Да",N4*$C4,N4*($C4+$C$7/3))+IF($AB$6="Да",0,N4*$C$6/3)</f>
        <v>0.09</v>
      </c>
      <c r="AG4" s="37">
        <f>IF($AB$7="Да",P4*$C4,P4*($C4+$C$7/3))+IF($AB$6="Да",0,P4*$C$6/3)</f>
        <v>0.18</v>
      </c>
      <c r="AH4" s="37">
        <f>IF($AB$7="Да",R4*$C4,R4*($C4+$C$7/3))+IF($AB$6="Да",0,R4*$C$6/3)</f>
        <v>0.09</v>
      </c>
      <c r="AI4" s="37">
        <f>IF($AB$7="Да",T4*$C4,T4*($C4+$C$7/3))+IF($AB$6="Да",0,T4*$C$6/3)</f>
        <v>0.18</v>
      </c>
      <c r="AJ4" s="37">
        <f>IF($AB$7="Да",V4*$C4,V4*($C4+$C$7/3))+IF($AB$6="Да",0,V4*$C$6/3)</f>
        <v>0.18</v>
      </c>
      <c r="AK4" s="37">
        <f>IF($AB$7="Да",X4*$C4,X4*($C4+$C$7/3))+IF($AB$6="Да",0,X4*$C$6/3)</f>
        <v>0.18</v>
      </c>
      <c r="AL4" s="47"/>
    </row>
    <row r="5" spans="1:41" s="6" customFormat="1" ht="93.75" customHeight="1">
      <c r="A5" s="21" t="s">
        <v>88</v>
      </c>
      <c r="B5" s="1" t="s">
        <v>89</v>
      </c>
      <c r="C5" s="52">
        <v>0.05</v>
      </c>
      <c r="D5" s="1" t="s">
        <v>77</v>
      </c>
      <c r="E5" s="18" t="s">
        <v>78</v>
      </c>
      <c r="F5" s="55" t="s">
        <v>79</v>
      </c>
      <c r="G5" s="66"/>
      <c r="H5" s="61"/>
      <c r="I5" s="70"/>
      <c r="J5" s="61"/>
      <c r="K5" s="66"/>
      <c r="L5" s="61">
        <v>0</v>
      </c>
      <c r="M5" s="66" t="s">
        <v>90</v>
      </c>
      <c r="N5" s="61">
        <v>0</v>
      </c>
      <c r="O5" s="70" t="s">
        <v>91</v>
      </c>
      <c r="P5" s="61">
        <v>2</v>
      </c>
      <c r="Q5" s="66" t="s">
        <v>92</v>
      </c>
      <c r="R5" s="61">
        <v>0</v>
      </c>
      <c r="S5" s="70" t="s">
        <v>93</v>
      </c>
      <c r="T5" s="61">
        <v>0</v>
      </c>
      <c r="U5" s="70" t="s">
        <v>94</v>
      </c>
      <c r="V5" s="61">
        <v>1</v>
      </c>
      <c r="W5" s="66" t="s">
        <v>92</v>
      </c>
      <c r="X5" s="61">
        <v>0</v>
      </c>
      <c r="Y5" s="34"/>
      <c r="Z5" s="2" t="s">
        <v>86</v>
      </c>
      <c r="AA5" s="35" t="s">
        <v>87</v>
      </c>
      <c r="AB5" s="42"/>
      <c r="AC5" s="37">
        <f>IF($AB$7="Да",H5*$C5,H5*($C5+$C$7/3))+IF($AB$6="Да",0,H5*$C$6/3)</f>
        <v>0</v>
      </c>
      <c r="AD5" s="37">
        <f>IF($AB$7="Да",J5*$C5,J5*($C5+$C$7/3))+IF($AB$6="Да",0,J5*$C$6/3)</f>
        <v>0</v>
      </c>
      <c r="AE5" s="37">
        <f>IF($AB$7="Да",L5*$C5,L5*($C5+$C$7/3))+IF($AB$6="Да",0,L5*$C$6/3)</f>
        <v>0</v>
      </c>
      <c r="AF5" s="37">
        <f>IF($AB$7="Да",N5*$C5,N5*($C5+$C$7/3))+IF($AB$6="Да",0,N5*$C$6/3)</f>
        <v>0</v>
      </c>
      <c r="AG5" s="37">
        <f>IF($AB$7="Да",P5*$C5,P5*($C5+$C$7/3))+IF($AB$6="Да",0,P5*$C$6/3)</f>
        <v>0.1</v>
      </c>
      <c r="AH5" s="37">
        <f>IF($AB$7="Да",R5*$C5,R5*($C5+$C$7/3))+IF($AB$6="Да",0,R5*$C$6/3)</f>
        <v>0</v>
      </c>
      <c r="AI5" s="37">
        <f>IF($AB$7="Да",T5*$C5,T5*($C5+$C$7/3))+IF($AB$6="Да",0,T5*$C$6/3)</f>
        <v>0</v>
      </c>
      <c r="AJ5" s="37">
        <f>IF($AB$7="Да",V5*$C5,V5*($C5+$C$7/3))+IF($AB$6="Да",0,V5*$C$6/3)</f>
        <v>0.05</v>
      </c>
      <c r="AK5" s="37">
        <f>IF($AB$7="Да",X5*$C5,X5*($C5+$C$7/3))+IF($AB$6="Да",0,X5*$C$6/3)</f>
        <v>0</v>
      </c>
      <c r="AL5" s="47"/>
    </row>
    <row r="6" spans="1:41" s="6" customFormat="1" ht="93.75" customHeight="1">
      <c r="A6" s="12" t="s">
        <v>95</v>
      </c>
      <c r="B6" s="50" t="s">
        <v>96</v>
      </c>
      <c r="C6" s="49">
        <v>0.03</v>
      </c>
      <c r="D6" s="53" t="s">
        <v>77</v>
      </c>
      <c r="E6" s="19" t="s">
        <v>97</v>
      </c>
      <c r="F6" s="55" t="s">
        <v>79</v>
      </c>
      <c r="G6" s="66"/>
      <c r="H6" s="61"/>
      <c r="I6" s="70"/>
      <c r="J6" s="61"/>
      <c r="K6" s="70"/>
      <c r="L6" s="61">
        <v>2</v>
      </c>
      <c r="M6" s="70" t="s">
        <v>98</v>
      </c>
      <c r="N6" s="61">
        <v>1</v>
      </c>
      <c r="O6" s="70" t="s">
        <v>99</v>
      </c>
      <c r="P6" s="61">
        <v>2</v>
      </c>
      <c r="Q6" s="70" t="s">
        <v>100</v>
      </c>
      <c r="R6" s="61">
        <v>1</v>
      </c>
      <c r="S6" s="70" t="s">
        <v>82</v>
      </c>
      <c r="T6" s="61">
        <v>1</v>
      </c>
      <c r="U6" s="70" t="s">
        <v>84</v>
      </c>
      <c r="V6" s="61">
        <v>2</v>
      </c>
      <c r="W6" s="70" t="s">
        <v>85</v>
      </c>
      <c r="X6" s="61">
        <v>2</v>
      </c>
      <c r="Y6" s="34"/>
      <c r="Z6" s="27" t="s">
        <v>86</v>
      </c>
      <c r="AA6" s="35" t="s">
        <v>101</v>
      </c>
      <c r="AB6" s="64" t="s">
        <v>102</v>
      </c>
      <c r="AC6" s="37">
        <f>IF($AB$6="Да",H6*C6,"Не применяется")</f>
        <v>0</v>
      </c>
      <c r="AD6" s="37">
        <f>IF($AB$6="Да",J6*C6,"Не применяется")</f>
        <v>0</v>
      </c>
      <c r="AE6" s="37">
        <f>IF($AB$6="Да",L6*$C6,"Не применяется")</f>
        <v>0.06</v>
      </c>
      <c r="AF6" s="37">
        <f>IF($AB$6="Да",N6*$C6,"Не применяется")</f>
        <v>0.03</v>
      </c>
      <c r="AG6" s="37">
        <f>IF($AB$6="Да",P6*$C6,"Не применяется")</f>
        <v>0.06</v>
      </c>
      <c r="AH6" s="37">
        <f>IF($AB$6="Да",R6*$C6,"Не применяется")</f>
        <v>0.03</v>
      </c>
      <c r="AI6" s="37">
        <f>IF($AB$6="Да",T6*$C6,"Не применяется")</f>
        <v>0.03</v>
      </c>
      <c r="AJ6" s="37">
        <f>IF($AB$6="Да",V6*$C6,"Не применяется")</f>
        <v>0.06</v>
      </c>
      <c r="AK6" s="37">
        <f>IF($AB$6="Да",X6*$C6,"Не применяется")</f>
        <v>0.06</v>
      </c>
      <c r="AL6" s="47"/>
    </row>
    <row r="7" spans="1:41" s="6" customFormat="1" ht="90.75" customHeight="1">
      <c r="A7" s="12" t="s">
        <v>103</v>
      </c>
      <c r="B7" s="20" t="s">
        <v>104</v>
      </c>
      <c r="C7" s="31">
        <v>7.0000000000000007E-2</v>
      </c>
      <c r="D7" s="1" t="s">
        <v>77</v>
      </c>
      <c r="E7" s="15" t="s">
        <v>105</v>
      </c>
      <c r="F7" s="55" t="s">
        <v>79</v>
      </c>
      <c r="G7" s="66"/>
      <c r="H7" s="61"/>
      <c r="I7" s="70"/>
      <c r="J7" s="61"/>
      <c r="K7" s="66"/>
      <c r="L7" s="61">
        <v>1</v>
      </c>
      <c r="M7" s="70" t="s">
        <v>106</v>
      </c>
      <c r="N7" s="61">
        <v>2</v>
      </c>
      <c r="O7" s="70" t="s">
        <v>107</v>
      </c>
      <c r="P7" s="61">
        <v>2</v>
      </c>
      <c r="Q7" s="70" t="s">
        <v>108</v>
      </c>
      <c r="R7" s="61">
        <v>0</v>
      </c>
      <c r="S7" s="70" t="s">
        <v>109</v>
      </c>
      <c r="T7" s="61">
        <v>1</v>
      </c>
      <c r="U7" s="70" t="s">
        <v>110</v>
      </c>
      <c r="V7" s="61">
        <v>2</v>
      </c>
      <c r="W7" s="66" t="s">
        <v>111</v>
      </c>
      <c r="X7" s="61">
        <v>1</v>
      </c>
      <c r="Y7" s="3"/>
      <c r="Z7" s="2" t="s">
        <v>86</v>
      </c>
      <c r="AA7" s="2" t="s">
        <v>112</v>
      </c>
      <c r="AB7" s="64" t="s">
        <v>102</v>
      </c>
      <c r="AC7" s="37">
        <f>IF($AB$7="Да",H7*C7,"Не применяется")</f>
        <v>0</v>
      </c>
      <c r="AD7" s="37">
        <f>IF($AB$7="Да",J7*C7,"Не применяется")</f>
        <v>0</v>
      </c>
      <c r="AE7" s="37">
        <f>IF($AB$7="Да",L7*$C7,"Не применяется")</f>
        <v>7.0000000000000007E-2</v>
      </c>
      <c r="AF7" s="37">
        <f>IF($AB$7="Да",N7*$C7,"Не применяется")</f>
        <v>0.14000000000000001</v>
      </c>
      <c r="AG7" s="37">
        <f>IF($AB$7="Да",P7*$C7,"Не применяется")</f>
        <v>0.14000000000000001</v>
      </c>
      <c r="AH7" s="37">
        <f>IF($AB$7="Да",R7*$C7,"Не применяется")</f>
        <v>0</v>
      </c>
      <c r="AI7" s="37">
        <f>IF($AB$7="Да",T7*$C7,"Не применяется")</f>
        <v>7.0000000000000007E-2</v>
      </c>
      <c r="AJ7" s="37">
        <f>IF($AB$7="Да",V7*$C7,"Не применяется")</f>
        <v>0.14000000000000001</v>
      </c>
      <c r="AK7" s="37">
        <f>IF($AB$7="Да",X7*$C7,"Не применяется")</f>
        <v>7.0000000000000007E-2</v>
      </c>
      <c r="AL7" s="46"/>
      <c r="AM7" s="30"/>
      <c r="AN7" s="30"/>
      <c r="AO7" s="30"/>
    </row>
    <row r="8" spans="1:41" s="6" customFormat="1" ht="131.25" customHeight="1">
      <c r="A8" s="12" t="s">
        <v>113</v>
      </c>
      <c r="B8" s="50" t="s">
        <v>114</v>
      </c>
      <c r="C8" s="32">
        <v>0.03</v>
      </c>
      <c r="D8" s="48" t="s">
        <v>115</v>
      </c>
      <c r="E8" s="246" t="s">
        <v>116</v>
      </c>
      <c r="F8" s="55" t="s">
        <v>79</v>
      </c>
      <c r="G8" s="67"/>
      <c r="H8" s="62"/>
      <c r="I8" s="71"/>
      <c r="J8" s="62"/>
      <c r="K8" s="71"/>
      <c r="L8" s="62">
        <v>2</v>
      </c>
      <c r="M8" s="71" t="s">
        <v>117</v>
      </c>
      <c r="N8" s="62">
        <v>0</v>
      </c>
      <c r="O8" s="71" t="s">
        <v>118</v>
      </c>
      <c r="P8" s="62">
        <v>2</v>
      </c>
      <c r="Q8" s="71" t="s">
        <v>119</v>
      </c>
      <c r="R8" s="62">
        <v>0</v>
      </c>
      <c r="S8" s="71" t="s">
        <v>120</v>
      </c>
      <c r="T8" s="62">
        <v>2</v>
      </c>
      <c r="U8" s="71" t="s">
        <v>121</v>
      </c>
      <c r="V8" s="62">
        <v>2</v>
      </c>
      <c r="W8" s="71" t="s">
        <v>122</v>
      </c>
      <c r="X8" s="62">
        <v>2</v>
      </c>
      <c r="Y8" s="28"/>
      <c r="Z8" s="29" t="s">
        <v>123</v>
      </c>
      <c r="AA8" s="29" t="s">
        <v>87</v>
      </c>
      <c r="AB8" s="41"/>
      <c r="AC8" s="37">
        <f>IF($AB$7="Да",H8*$C8,H8*($C8+$C$7/3))+IF($AB$6="Да",0,H8*$C$6/3)</f>
        <v>0</v>
      </c>
      <c r="AD8" s="37">
        <f>IF($AB$7="Да",J8*$C8,J8*($C8+$C$7/3))+IF($AB$6="Да",0,J8*$C$6/3)</f>
        <v>0</v>
      </c>
      <c r="AE8" s="37">
        <f>IF($AB$7="Да",L8*$C8,L8*($C8+$C$7/3))+IF($AB$6="Да",0,L8*$C$6/3)</f>
        <v>0.06</v>
      </c>
      <c r="AF8" s="37">
        <f>IF($AB$7="Да",N8*$C8,N8*($C8+$C$7/3))+IF($AB$6="Да",0,N8*$C$6/3)</f>
        <v>0</v>
      </c>
      <c r="AG8" s="37">
        <f>IF($AB$7="Да",P8*$C8,P8*($C8+$C$7/3))+IF($AB$6="Да",0,P8*$C$6/3)</f>
        <v>0.06</v>
      </c>
      <c r="AH8" s="37">
        <f>IF($AB$7="Да",R8*$C8,R8*($C8+$C$7/3))+IF($AB$6="Да",0,R8*$C$6/3)</f>
        <v>0</v>
      </c>
      <c r="AI8" s="37">
        <f>IF($AB$7="Да",T8*$C8,T8*($C8+$C$7/3))+IF($AB$6="Да",0,T8*$C$6/3)</f>
        <v>0.06</v>
      </c>
      <c r="AJ8" s="37">
        <f>IF($AB$7="Да",V8*$C8,V8*($C8+$C$7/3))+IF($AB$6="Да",0,V8*$C$6/3)</f>
        <v>0.06</v>
      </c>
      <c r="AK8" s="37">
        <f>IF($AB$7="Да",X8*$C8,X8*($C8+$C$7/3))+IF($AB$6="Да",0,X8*$C$6/3)</f>
        <v>0.06</v>
      </c>
      <c r="AL8" s="46"/>
    </row>
    <row r="9" spans="1:41" s="6" customFormat="1" ht="18.75">
      <c r="A9" s="13" t="s">
        <v>124</v>
      </c>
      <c r="B9" s="247" t="s">
        <v>125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46"/>
    </row>
    <row r="10" spans="1:41" s="6" customFormat="1" ht="72" customHeight="1">
      <c r="A10" s="12" t="s">
        <v>126</v>
      </c>
      <c r="B10" s="1" t="s">
        <v>127</v>
      </c>
      <c r="C10" s="31">
        <v>0.05</v>
      </c>
      <c r="D10" s="1" t="s">
        <v>128</v>
      </c>
      <c r="E10" s="15" t="s">
        <v>129</v>
      </c>
      <c r="F10" s="55" t="s">
        <v>79</v>
      </c>
      <c r="G10" s="66"/>
      <c r="H10" s="62"/>
      <c r="I10" s="70"/>
      <c r="J10" s="61"/>
      <c r="K10" s="70"/>
      <c r="L10" s="61">
        <v>1</v>
      </c>
      <c r="M10" s="70" t="s">
        <v>130</v>
      </c>
      <c r="N10" s="62">
        <v>0</v>
      </c>
      <c r="O10" s="70" t="s">
        <v>131</v>
      </c>
      <c r="P10" s="61">
        <v>2</v>
      </c>
      <c r="Q10" s="70" t="s">
        <v>132</v>
      </c>
      <c r="R10" s="61">
        <v>0</v>
      </c>
      <c r="S10" s="70">
        <v>60</v>
      </c>
      <c r="T10" s="61">
        <v>0</v>
      </c>
      <c r="U10" s="70">
        <v>298</v>
      </c>
      <c r="V10" s="61">
        <v>1</v>
      </c>
      <c r="W10" s="70" t="s">
        <v>133</v>
      </c>
      <c r="X10" s="61">
        <v>2</v>
      </c>
      <c r="Y10" s="3"/>
      <c r="Z10" s="2" t="s">
        <v>134</v>
      </c>
      <c r="AA10" s="2" t="s">
        <v>87</v>
      </c>
      <c r="AB10" s="9"/>
      <c r="AC10" s="37">
        <f>$C10*H10</f>
        <v>0</v>
      </c>
      <c r="AD10" s="37">
        <f>$C10*J10</f>
        <v>0</v>
      </c>
      <c r="AE10" s="37">
        <f>$C10*L10</f>
        <v>0.05</v>
      </c>
      <c r="AF10" s="37">
        <f>$C10*N10</f>
        <v>0</v>
      </c>
      <c r="AG10" s="37">
        <f>$C10*P10</f>
        <v>0.1</v>
      </c>
      <c r="AH10" s="37">
        <f>$C10*R10</f>
        <v>0</v>
      </c>
      <c r="AI10" s="37">
        <f>$C10*T10</f>
        <v>0</v>
      </c>
      <c r="AJ10" s="37">
        <f>$C10*V10</f>
        <v>0.05</v>
      </c>
      <c r="AK10" s="37">
        <f>$C10*X10</f>
        <v>0.1</v>
      </c>
      <c r="AL10" s="126"/>
    </row>
    <row r="11" spans="1:41" s="6" customFormat="1" ht="72" customHeight="1">
      <c r="A11" s="12" t="s">
        <v>135</v>
      </c>
      <c r="B11" s="1" t="s">
        <v>136</v>
      </c>
      <c r="C11" s="57"/>
      <c r="D11" s="1" t="s">
        <v>137</v>
      </c>
      <c r="E11" s="15" t="s">
        <v>138</v>
      </c>
      <c r="F11" s="9" t="s">
        <v>139</v>
      </c>
      <c r="G11" s="66"/>
      <c r="H11" s="63"/>
      <c r="I11" s="70"/>
      <c r="J11" s="63"/>
      <c r="K11" s="70"/>
      <c r="L11" s="63" t="s">
        <v>140</v>
      </c>
      <c r="M11" s="70" t="s">
        <v>141</v>
      </c>
      <c r="N11" s="63" t="s">
        <v>140</v>
      </c>
      <c r="O11" s="70" t="s">
        <v>142</v>
      </c>
      <c r="P11" s="63" t="s">
        <v>140</v>
      </c>
      <c r="Q11" s="70" t="s">
        <v>143</v>
      </c>
      <c r="R11" s="63" t="s">
        <v>140</v>
      </c>
      <c r="S11" s="70" t="s">
        <v>141</v>
      </c>
      <c r="T11" s="63" t="s">
        <v>140</v>
      </c>
      <c r="U11" s="70" t="s">
        <v>141</v>
      </c>
      <c r="V11" s="63" t="s">
        <v>140</v>
      </c>
      <c r="W11" s="70" t="s">
        <v>144</v>
      </c>
      <c r="X11" s="63" t="s">
        <v>145</v>
      </c>
      <c r="Y11" s="51" t="s">
        <v>146</v>
      </c>
      <c r="Z11" s="2" t="s">
        <v>147</v>
      </c>
      <c r="AA11" s="2" t="s">
        <v>87</v>
      </c>
      <c r="AB11" s="9"/>
      <c r="AC11" s="56" t="str">
        <f>IF(H11="Допуск",0,"Не допуск")</f>
        <v>Не допуск</v>
      </c>
      <c r="AD11" s="56" t="str">
        <f>IF(J11="Допуск",0,"Не допуск")</f>
        <v>Не допуск</v>
      </c>
      <c r="AE11" s="56">
        <f>IF(L11="Допуск",0,"Не допуск")</f>
        <v>0</v>
      </c>
      <c r="AF11" s="56">
        <f>IF(N11="Допуск",0,"Не допуск")</f>
        <v>0</v>
      </c>
      <c r="AG11" s="56">
        <f>IF(P11="Допуск",0,"Не допуск")</f>
        <v>0</v>
      </c>
      <c r="AH11" s="56">
        <f>IF(R11="Допуск",0,"Не допуск")</f>
        <v>0</v>
      </c>
      <c r="AI11" s="56">
        <f>IF(T11="Допуск",0,"Не допуск")</f>
        <v>0</v>
      </c>
      <c r="AJ11" s="56">
        <f>IF(V11="Допуск",0,"Не допуск")</f>
        <v>0</v>
      </c>
      <c r="AK11" s="56">
        <f>IF(X11="Допуск",0,"Не допуск")</f>
        <v>0</v>
      </c>
      <c r="AL11" s="126"/>
    </row>
    <row r="12" spans="1:41" s="6" customFormat="1" ht="72.75" customHeight="1">
      <c r="A12" s="12" t="s">
        <v>148</v>
      </c>
      <c r="B12" s="1" t="s">
        <v>149</v>
      </c>
      <c r="C12" s="31">
        <v>0.09</v>
      </c>
      <c r="D12" s="1" t="s">
        <v>128</v>
      </c>
      <c r="E12" s="15" t="s">
        <v>150</v>
      </c>
      <c r="F12" s="55" t="s">
        <v>79</v>
      </c>
      <c r="G12" s="66"/>
      <c r="H12" s="61"/>
      <c r="I12" s="70"/>
      <c r="J12" s="61"/>
      <c r="K12" s="70"/>
      <c r="L12" s="61">
        <v>2</v>
      </c>
      <c r="M12" s="70" t="s">
        <v>151</v>
      </c>
      <c r="N12" s="61">
        <v>2</v>
      </c>
      <c r="O12" s="70" t="s">
        <v>152</v>
      </c>
      <c r="P12" s="61">
        <v>0</v>
      </c>
      <c r="Q12" s="70">
        <v>49</v>
      </c>
      <c r="R12" s="61">
        <v>0</v>
      </c>
      <c r="S12" s="70" t="s">
        <v>153</v>
      </c>
      <c r="T12" s="61">
        <v>0</v>
      </c>
      <c r="U12" s="70" t="s">
        <v>154</v>
      </c>
      <c r="V12" s="61">
        <v>2</v>
      </c>
      <c r="W12" s="70" t="s">
        <v>155</v>
      </c>
      <c r="X12" s="61">
        <v>2</v>
      </c>
      <c r="Y12" s="3"/>
      <c r="Z12" s="2" t="s">
        <v>156</v>
      </c>
      <c r="AA12" s="2" t="s">
        <v>87</v>
      </c>
      <c r="AB12" s="9"/>
      <c r="AC12" s="37">
        <f>$C12*H12</f>
        <v>0</v>
      </c>
      <c r="AD12" s="37">
        <f>$C12*J12</f>
        <v>0</v>
      </c>
      <c r="AE12" s="37">
        <f>$C12*L12</f>
        <v>0.18</v>
      </c>
      <c r="AF12" s="37">
        <f>$C12*N12</f>
        <v>0.18</v>
      </c>
      <c r="AG12" s="37">
        <f>$C12*P12</f>
        <v>0</v>
      </c>
      <c r="AH12" s="37">
        <f>$C12*R12</f>
        <v>0</v>
      </c>
      <c r="AI12" s="37">
        <f>$C12*T12</f>
        <v>0</v>
      </c>
      <c r="AJ12" s="37">
        <f>$C12*V12</f>
        <v>0.18</v>
      </c>
      <c r="AK12" s="37">
        <f>$C12*X12</f>
        <v>0.18</v>
      </c>
      <c r="AL12" s="126"/>
    </row>
    <row r="13" spans="1:41" s="6" customFormat="1" ht="97.9" customHeight="1">
      <c r="A13" s="12" t="s">
        <v>157</v>
      </c>
      <c r="B13" s="20" t="s">
        <v>158</v>
      </c>
      <c r="C13" s="24">
        <v>0.02</v>
      </c>
      <c r="D13" s="1" t="s">
        <v>137</v>
      </c>
      <c r="E13" s="15" t="s">
        <v>138</v>
      </c>
      <c r="F13" s="9" t="s">
        <v>159</v>
      </c>
      <c r="G13" s="68"/>
      <c r="H13" s="64"/>
      <c r="I13" s="70"/>
      <c r="J13" s="61"/>
      <c r="K13" s="68"/>
      <c r="L13" s="64">
        <v>1</v>
      </c>
      <c r="M13" s="68" t="s">
        <v>160</v>
      </c>
      <c r="N13" s="64">
        <v>1</v>
      </c>
      <c r="O13" s="68" t="s">
        <v>160</v>
      </c>
      <c r="P13" s="64">
        <v>1</v>
      </c>
      <c r="Q13" s="68" t="s">
        <v>160</v>
      </c>
      <c r="R13" s="64">
        <v>1</v>
      </c>
      <c r="S13" s="72" t="s">
        <v>161</v>
      </c>
      <c r="T13" s="64">
        <v>0</v>
      </c>
      <c r="U13" s="72" t="s">
        <v>162</v>
      </c>
      <c r="V13" s="64">
        <v>0</v>
      </c>
      <c r="W13" s="72" t="s">
        <v>141</v>
      </c>
      <c r="X13" s="64">
        <v>1</v>
      </c>
      <c r="Y13" s="3"/>
      <c r="Z13" s="2" t="s">
        <v>163</v>
      </c>
      <c r="AA13" s="2" t="s">
        <v>87</v>
      </c>
      <c r="AB13" s="9"/>
      <c r="AC13" s="37">
        <f>$C13*H13</f>
        <v>0</v>
      </c>
      <c r="AD13" s="37">
        <f>$C13*J13</f>
        <v>0</v>
      </c>
      <c r="AE13" s="37">
        <f>$C13*L13</f>
        <v>0.02</v>
      </c>
      <c r="AF13" s="37">
        <f>$C13*N13</f>
        <v>0.02</v>
      </c>
      <c r="AG13" s="37">
        <f>$C13*P13</f>
        <v>0.02</v>
      </c>
      <c r="AH13" s="37">
        <f>$C13*R13</f>
        <v>0.02</v>
      </c>
      <c r="AI13" s="37">
        <f>$C13*T13</f>
        <v>0</v>
      </c>
      <c r="AJ13" s="37">
        <f>$C13*V13</f>
        <v>0</v>
      </c>
      <c r="AK13" s="37">
        <f>$C13*X13</f>
        <v>0.02</v>
      </c>
      <c r="AL13" s="126"/>
    </row>
    <row r="14" spans="1:41" s="6" customFormat="1" ht="143.25" customHeight="1">
      <c r="A14" s="12" t="s">
        <v>164</v>
      </c>
      <c r="B14" s="1" t="s">
        <v>165</v>
      </c>
      <c r="C14" s="32">
        <v>0.04</v>
      </c>
      <c r="D14" s="1" t="s">
        <v>137</v>
      </c>
      <c r="E14" s="15" t="s">
        <v>166</v>
      </c>
      <c r="F14" s="9" t="s">
        <v>167</v>
      </c>
      <c r="G14" s="66"/>
      <c r="H14" s="61"/>
      <c r="I14" s="70"/>
      <c r="J14" s="61"/>
      <c r="K14" s="70"/>
      <c r="L14" s="61">
        <v>1</v>
      </c>
      <c r="M14" s="70" t="s">
        <v>168</v>
      </c>
      <c r="N14" s="61">
        <v>1</v>
      </c>
      <c r="O14" s="70" t="s">
        <v>169</v>
      </c>
      <c r="P14" s="61">
        <v>1</v>
      </c>
      <c r="Q14" s="70" t="s">
        <v>170</v>
      </c>
      <c r="R14" s="61">
        <v>0</v>
      </c>
      <c r="S14" s="70" t="s">
        <v>171</v>
      </c>
      <c r="T14" s="61">
        <v>0</v>
      </c>
      <c r="U14" s="70" t="s">
        <v>172</v>
      </c>
      <c r="V14" s="61">
        <v>0</v>
      </c>
      <c r="W14" s="70" t="s">
        <v>173</v>
      </c>
      <c r="X14" s="61">
        <v>1</v>
      </c>
      <c r="Y14" s="3"/>
      <c r="Z14" s="2" t="s">
        <v>174</v>
      </c>
      <c r="AA14" s="2" t="s">
        <v>87</v>
      </c>
      <c r="AB14" s="9"/>
      <c r="AC14" s="37">
        <f>$C14*H14</f>
        <v>0</v>
      </c>
      <c r="AD14" s="37">
        <f>$C14*J14</f>
        <v>0</v>
      </c>
      <c r="AE14" s="37">
        <f>$C14*L14</f>
        <v>0.04</v>
      </c>
      <c r="AF14" s="37">
        <f>$C14*N14</f>
        <v>0.04</v>
      </c>
      <c r="AG14" s="37">
        <f>$C14*P14</f>
        <v>0.04</v>
      </c>
      <c r="AH14" s="37">
        <f>$C14*R14</f>
        <v>0</v>
      </c>
      <c r="AI14" s="37">
        <f>$C14*T14</f>
        <v>0</v>
      </c>
      <c r="AJ14" s="37">
        <f>$C14*V14</f>
        <v>0</v>
      </c>
      <c r="AK14" s="37">
        <f>$C14*X14</f>
        <v>0.04</v>
      </c>
      <c r="AL14" s="126"/>
    </row>
    <row r="15" spans="1:41" s="6" customFormat="1" ht="18.75" customHeight="1">
      <c r="A15" s="13" t="s">
        <v>175</v>
      </c>
      <c r="B15" s="247" t="s">
        <v>176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46"/>
    </row>
    <row r="16" spans="1:41" s="6" customFormat="1" ht="76.5">
      <c r="A16" s="12" t="s">
        <v>177</v>
      </c>
      <c r="B16" s="1" t="s">
        <v>178</v>
      </c>
      <c r="C16" s="31">
        <v>0.09</v>
      </c>
      <c r="D16" s="1" t="s">
        <v>137</v>
      </c>
      <c r="E16" s="15" t="s">
        <v>150</v>
      </c>
      <c r="F16" s="55" t="s">
        <v>79</v>
      </c>
      <c r="G16" s="66"/>
      <c r="H16" s="61"/>
      <c r="I16" s="84"/>
      <c r="J16" s="61"/>
      <c r="K16" s="84"/>
      <c r="L16" s="64">
        <v>0</v>
      </c>
      <c r="M16" s="70" t="s">
        <v>179</v>
      </c>
      <c r="N16" s="64">
        <v>0</v>
      </c>
      <c r="O16" s="70" t="s">
        <v>180</v>
      </c>
      <c r="P16" s="61">
        <v>2</v>
      </c>
      <c r="Q16" s="70" t="s">
        <v>181</v>
      </c>
      <c r="R16" s="64">
        <v>0</v>
      </c>
      <c r="S16" s="70" t="s">
        <v>182</v>
      </c>
      <c r="T16" s="61">
        <v>1</v>
      </c>
      <c r="U16" s="70" t="s">
        <v>183</v>
      </c>
      <c r="V16" s="61">
        <v>1</v>
      </c>
      <c r="W16" s="72" t="s">
        <v>184</v>
      </c>
      <c r="X16" s="61">
        <v>2</v>
      </c>
      <c r="Y16" s="3"/>
      <c r="Z16" s="2" t="s">
        <v>185</v>
      </c>
      <c r="AA16" s="3" t="s">
        <v>87</v>
      </c>
      <c r="AB16" s="9"/>
      <c r="AC16" s="37">
        <f>IF($AB$17="Да",H16*$C16,H16*($C16+$C$17))+IF($AB$18="Да",0,H16*$C$18)+IF($AB$19="Да",0,H16*$C$19)+IF($AB$20="Да",0,H16*$C$20)</f>
        <v>0</v>
      </c>
      <c r="AD16" s="37">
        <f>IF($AB$17="Да",J16*$C16,J16*($C16+$C$17))+IF($AB$18="Да",0,J16*$C$18)+IF($AB$19="Да",0,J16*$C$19)+IF($AB$20="Да",0,J16*$C$20)</f>
        <v>0</v>
      </c>
      <c r="AE16" s="37">
        <f>IF($AB$17="Да",L16*$C16,L16*($C16+$C$17))+IF($AB$18="Да",0,L16*$C$18)+IF($AB$19="Да",0,L16*$C$19)+IF($AB$20="Да",0,L16*$C$20)</f>
        <v>0</v>
      </c>
      <c r="AF16" s="37">
        <f>IF($AB$17="Да",N16*$C16,N16*($C16+$C$17))+IF($AB$18="Да",0,N16*$C$18)+IF($AB$19="Да",0,N16*$C$19)+IF($AB$20="Да",0,N16*$C$20)</f>
        <v>0</v>
      </c>
      <c r="AG16" s="37">
        <f>IF($AB$17="Да",P16*$C16,P16*($C16+$C$17))+IF($AB$18="Да",0,P16*$C$18)+IF($AB$19="Да",0,P16*$C$19)+IF($AB$20="Да",0,P16*$C$20)</f>
        <v>0.22</v>
      </c>
      <c r="AH16" s="37">
        <f>IF($AB$17="Да",R16*$C16,R16*($C16+$C$17))+IF($AB$18="Да",0,R16*$C$18)+IF($AB$19="Да",0,R16*$C$19)+IF($AB$20="Да",0,R16*$C$20)</f>
        <v>0</v>
      </c>
      <c r="AI16" s="37">
        <f>IF($AB$17="Да",T16*$C16,T16*($C16+$C$17))+IF($AB$18="Да",0,T16*$C$18)+IF($AB$19="Да",0,T16*$C$19)+IF($AB$20="Да",0,T16*$C$20)</f>
        <v>0.11</v>
      </c>
      <c r="AJ16" s="37">
        <f>IF($AB$17="Да",V16*$C16,V16*($C16+$C$17))+IF($AB$18="Да",0,V16*$C$18)+IF($AB$19="Да",0,V16*$C$19)+IF($AB$20="Да",0,V16*$C$20)</f>
        <v>0.11</v>
      </c>
      <c r="AK16" s="37">
        <f>IF($AB$17="Да",X16*$C16,X16*($C16+$C$17))+IF($AB$18="Да",0,X16*$C$18)+IF($AB$19="Да",0,X16*$C$19)+IF($AB$20="Да",0,X16*$C$20)</f>
        <v>0.22</v>
      </c>
      <c r="AL16" s="46"/>
    </row>
    <row r="17" spans="1:38" s="6" customFormat="1" ht="77.25" customHeight="1">
      <c r="A17" s="12" t="s">
        <v>186</v>
      </c>
      <c r="B17" s="20" t="s">
        <v>187</v>
      </c>
      <c r="C17" s="31">
        <v>0.02</v>
      </c>
      <c r="D17" s="20" t="s">
        <v>188</v>
      </c>
      <c r="E17" s="54" t="s">
        <v>138</v>
      </c>
      <c r="F17" s="9" t="s">
        <v>159</v>
      </c>
      <c r="G17" s="68"/>
      <c r="H17" s="61"/>
      <c r="I17" s="72"/>
      <c r="J17" s="64"/>
      <c r="K17" s="72"/>
      <c r="L17" s="64">
        <v>1</v>
      </c>
      <c r="M17" s="72" t="s">
        <v>189</v>
      </c>
      <c r="N17" s="64">
        <v>1</v>
      </c>
      <c r="O17" s="72" t="s">
        <v>190</v>
      </c>
      <c r="P17" s="64">
        <v>1</v>
      </c>
      <c r="Q17" s="72" t="s">
        <v>191</v>
      </c>
      <c r="R17" s="64">
        <v>1</v>
      </c>
      <c r="S17" s="72" t="s">
        <v>192</v>
      </c>
      <c r="T17" s="64">
        <v>1</v>
      </c>
      <c r="U17" s="72" t="s">
        <v>193</v>
      </c>
      <c r="V17" s="64">
        <v>1</v>
      </c>
      <c r="W17" s="72" t="s">
        <v>194</v>
      </c>
      <c r="X17" s="64">
        <v>1</v>
      </c>
      <c r="Y17" s="3"/>
      <c r="Z17" s="3" t="s">
        <v>195</v>
      </c>
      <c r="AA17" s="2" t="s">
        <v>196</v>
      </c>
      <c r="AB17" s="64" t="s">
        <v>102</v>
      </c>
      <c r="AC17" s="37">
        <f>IF($AB$17="Да",H17*C17,"Не применяется")</f>
        <v>0</v>
      </c>
      <c r="AD17" s="37">
        <f>IF($AB$17="Да",J17*C17,"Не применяется")</f>
        <v>0</v>
      </c>
      <c r="AE17" s="37">
        <f>IF($AB$17="Да",L17*$C17,"Не применяется")</f>
        <v>0.02</v>
      </c>
      <c r="AF17" s="37">
        <f>IF($AB$17="Да",N17*$C17,"Не применяется")</f>
        <v>0.02</v>
      </c>
      <c r="AG17" s="37">
        <f>IF($AB$17="Да",P17*$C17,"Не применяется")</f>
        <v>0.02</v>
      </c>
      <c r="AH17" s="37">
        <f>IF($AB$17="Да",R17*$C17,"Не применяется")</f>
        <v>0.02</v>
      </c>
      <c r="AI17" s="37">
        <f>IF($AB$17="Да",T17*$C17,"Не применяется")</f>
        <v>0.02</v>
      </c>
      <c r="AJ17" s="37">
        <f>IF($AB$17="Да",V17*$C17,"Не применяется")</f>
        <v>0.02</v>
      </c>
      <c r="AK17" s="37">
        <f>IF($AB$17="Да",X17*$C17,"Не применяется")</f>
        <v>0.02</v>
      </c>
      <c r="AL17" s="46"/>
    </row>
    <row r="18" spans="1:38" s="6" customFormat="1" ht="105">
      <c r="A18" s="12" t="s">
        <v>197</v>
      </c>
      <c r="B18" s="1" t="s">
        <v>198</v>
      </c>
      <c r="C18" s="31">
        <v>0.02</v>
      </c>
      <c r="D18" s="54" t="s">
        <v>199</v>
      </c>
      <c r="E18" s="55" t="s">
        <v>79</v>
      </c>
      <c r="F18" s="55" t="s">
        <v>79</v>
      </c>
      <c r="G18" s="66"/>
      <c r="H18" s="61"/>
      <c r="I18" s="70"/>
      <c r="J18" s="61"/>
      <c r="K18" s="66"/>
      <c r="L18" s="61">
        <v>0</v>
      </c>
      <c r="M18" s="66" t="s">
        <v>161</v>
      </c>
      <c r="N18" s="61">
        <v>0</v>
      </c>
      <c r="O18" s="66" t="s">
        <v>200</v>
      </c>
      <c r="P18" s="61">
        <v>1</v>
      </c>
      <c r="Q18" s="70" t="s">
        <v>161</v>
      </c>
      <c r="R18" s="61">
        <v>0</v>
      </c>
      <c r="S18" s="70" t="s">
        <v>201</v>
      </c>
      <c r="T18" s="61">
        <v>0</v>
      </c>
      <c r="U18" s="70" t="s">
        <v>202</v>
      </c>
      <c r="V18" s="64">
        <v>1</v>
      </c>
      <c r="W18" s="70" t="s">
        <v>203</v>
      </c>
      <c r="X18" s="61">
        <v>1</v>
      </c>
      <c r="Y18" s="3"/>
      <c r="Z18" s="2" t="s">
        <v>204</v>
      </c>
      <c r="AA18" s="2" t="s">
        <v>205</v>
      </c>
      <c r="AB18" s="64" t="s">
        <v>206</v>
      </c>
      <c r="AC18" s="37" t="str">
        <f>IF($AB$18="Да",H18*C18,"Не применяется")</f>
        <v>Не применяется</v>
      </c>
      <c r="AD18" s="37" t="str">
        <f>IF($AB$18="Да",J18*C18,"Не применяется")</f>
        <v>Не применяется</v>
      </c>
      <c r="AE18" s="37" t="str">
        <f>IF($AB$18="Да",L18*$C18,"Не применяется")</f>
        <v>Не применяется</v>
      </c>
      <c r="AF18" s="37" t="str">
        <f>IF($AB$18="Да",N18*$C18,"Не применяется")</f>
        <v>Не применяется</v>
      </c>
      <c r="AG18" s="37" t="str">
        <f>IF($AB$18="Да",P18*$C18,"Не применяется")</f>
        <v>Не применяется</v>
      </c>
      <c r="AH18" s="37" t="str">
        <f>IF($AB$18="Да",R18*$C18,"Не применяется")</f>
        <v>Не применяется</v>
      </c>
      <c r="AI18" s="37" t="str">
        <f>IF($AB$18="Да",T18*$C18,"Не применяется")</f>
        <v>Не применяется</v>
      </c>
      <c r="AJ18" s="37" t="str">
        <f>IF($AB$18="Да",V18*$C18,"Не применяется")</f>
        <v>Не применяется</v>
      </c>
      <c r="AK18" s="37" t="str">
        <f>IF($AB$18="Да",X18*$C18,"Не применяется")</f>
        <v>Не применяется</v>
      </c>
      <c r="AL18" s="46"/>
    </row>
    <row r="19" spans="1:38" s="6" customFormat="1" ht="120">
      <c r="A19" s="12" t="s">
        <v>207</v>
      </c>
      <c r="B19" s="1" t="s">
        <v>208</v>
      </c>
      <c r="C19" s="32">
        <v>0.02</v>
      </c>
      <c r="D19" s="15" t="s">
        <v>209</v>
      </c>
      <c r="E19" s="9" t="s">
        <v>79</v>
      </c>
      <c r="F19" s="9" t="s">
        <v>159</v>
      </c>
      <c r="G19" s="66"/>
      <c r="H19" s="64"/>
      <c r="I19" s="72"/>
      <c r="J19" s="64"/>
      <c r="K19" s="72"/>
      <c r="L19" s="64">
        <v>1</v>
      </c>
      <c r="M19" s="72" t="s">
        <v>210</v>
      </c>
      <c r="N19" s="64">
        <v>1</v>
      </c>
      <c r="O19" s="72" t="s">
        <v>211</v>
      </c>
      <c r="P19" s="64">
        <v>2</v>
      </c>
      <c r="Q19" s="70" t="s">
        <v>212</v>
      </c>
      <c r="R19" s="64">
        <v>1</v>
      </c>
      <c r="S19" s="72" t="s">
        <v>213</v>
      </c>
      <c r="T19" s="64">
        <v>0</v>
      </c>
      <c r="U19" s="72" t="s">
        <v>214</v>
      </c>
      <c r="V19" s="64">
        <v>1</v>
      </c>
      <c r="W19" s="72" t="s">
        <v>215</v>
      </c>
      <c r="X19" s="64">
        <v>1</v>
      </c>
      <c r="Y19" s="3"/>
      <c r="Z19" s="2" t="s">
        <v>216</v>
      </c>
      <c r="AA19" s="2" t="s">
        <v>217</v>
      </c>
      <c r="AB19" s="64" t="s">
        <v>102</v>
      </c>
      <c r="AC19" s="37">
        <f>IF($AB$19="Да",H19*C19,"Не применяется")</f>
        <v>0</v>
      </c>
      <c r="AD19" s="37">
        <f>IF($AB$19="Да",J19*C19,"Не применяется")</f>
        <v>0</v>
      </c>
      <c r="AE19" s="37">
        <f>IF($AB$19="Да",L19*$C19,"Не применяется")</f>
        <v>0.02</v>
      </c>
      <c r="AF19" s="37">
        <f>IF($AB$19="Да",N19*$C19,"Не применяется")</f>
        <v>0.02</v>
      </c>
      <c r="AG19" s="37">
        <f>IF($AB$19="Да",P19*$C19,"Не применяется")</f>
        <v>0.04</v>
      </c>
      <c r="AH19" s="37">
        <f>IF($AB$19="Да",R19*$C19,"Не применяется")</f>
        <v>0.02</v>
      </c>
      <c r="AI19" s="37">
        <f>IF($AB$19="Да",T19*$C19,"Не применяется")</f>
        <v>0</v>
      </c>
      <c r="AJ19" s="37">
        <f>IF($AB$19="Да",V19*$C19,"Не применяется")</f>
        <v>0.02</v>
      </c>
      <c r="AK19" s="37">
        <f>IF($AB$19="Да",X19*$C19,"Не применяется")</f>
        <v>0.02</v>
      </c>
      <c r="AL19" s="46"/>
    </row>
    <row r="20" spans="1:38" s="6" customFormat="1" ht="75">
      <c r="A20" s="12" t="s">
        <v>218</v>
      </c>
      <c r="B20" s="1" t="s">
        <v>219</v>
      </c>
      <c r="C20" s="32">
        <v>0.02</v>
      </c>
      <c r="D20" s="54" t="s">
        <v>220</v>
      </c>
      <c r="E20" s="60" t="s">
        <v>79</v>
      </c>
      <c r="F20" s="9" t="s">
        <v>159</v>
      </c>
      <c r="G20" s="68"/>
      <c r="H20" s="64"/>
      <c r="I20" s="72"/>
      <c r="J20" s="64"/>
      <c r="K20" s="72"/>
      <c r="L20" s="64">
        <v>1</v>
      </c>
      <c r="M20" s="72" t="s">
        <v>221</v>
      </c>
      <c r="N20" s="64">
        <v>1</v>
      </c>
      <c r="O20" s="72" t="s">
        <v>222</v>
      </c>
      <c r="P20" s="64">
        <v>1</v>
      </c>
      <c r="Q20" s="72" t="s">
        <v>223</v>
      </c>
      <c r="R20" s="64">
        <v>0</v>
      </c>
      <c r="S20" s="72" t="s">
        <v>224</v>
      </c>
      <c r="T20" s="64">
        <v>1</v>
      </c>
      <c r="U20" s="72" t="s">
        <v>225</v>
      </c>
      <c r="V20" s="64">
        <v>1</v>
      </c>
      <c r="W20" s="72" t="s">
        <v>226</v>
      </c>
      <c r="X20" s="64">
        <v>1</v>
      </c>
      <c r="Y20" s="3"/>
      <c r="Z20" s="3" t="s">
        <v>195</v>
      </c>
      <c r="AA20" s="2" t="s">
        <v>227</v>
      </c>
      <c r="AB20" s="64" t="s">
        <v>102</v>
      </c>
      <c r="AC20" s="37">
        <f>IF($AB$20="Да",H20*C20,"Не применяется")</f>
        <v>0</v>
      </c>
      <c r="AD20" s="37">
        <f>IF($AB$20="Да",J20*C20,"Не применяется")</f>
        <v>0</v>
      </c>
      <c r="AE20" s="37">
        <f>IF($AB$20="Да",L20*$C20,"Не применяется")</f>
        <v>0.02</v>
      </c>
      <c r="AF20" s="37">
        <f>IF($AB$20="Да",N20*$C20,"Не применяется")</f>
        <v>0.02</v>
      </c>
      <c r="AG20" s="37">
        <f>IF($AB$20="Да",P20*$C20,"Не применяется")</f>
        <v>0.02</v>
      </c>
      <c r="AH20" s="37">
        <f>IF($AB$20="Да",R20*$C20,"Не применяется")</f>
        <v>0</v>
      </c>
      <c r="AI20" s="37">
        <f>IF($AB$20="Да",T20*$C20,"Не применяется")</f>
        <v>0.02</v>
      </c>
      <c r="AJ20" s="37">
        <f>IF($AB$20="Да",V20*$C20,"Не применяется")</f>
        <v>0.02</v>
      </c>
      <c r="AK20" s="37">
        <f>IF($AB$20="Да",X20*$C20,"Не применяется")</f>
        <v>0.02</v>
      </c>
      <c r="AL20" s="46"/>
    </row>
    <row r="21" spans="1:38" s="6" customFormat="1" ht="28.5" customHeight="1">
      <c r="A21" s="13" t="s">
        <v>228</v>
      </c>
      <c r="B21" s="247" t="s">
        <v>229</v>
      </c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46"/>
    </row>
    <row r="22" spans="1:38" s="6" customFormat="1" ht="60">
      <c r="A22" s="12" t="s">
        <v>230</v>
      </c>
      <c r="B22" s="20" t="s">
        <v>231</v>
      </c>
      <c r="C22" s="58"/>
      <c r="D22" s="1" t="s">
        <v>137</v>
      </c>
      <c r="E22" s="15" t="s">
        <v>138</v>
      </c>
      <c r="F22" s="9" t="s">
        <v>139</v>
      </c>
      <c r="G22" s="68"/>
      <c r="H22" s="63"/>
      <c r="I22" s="72"/>
      <c r="J22" s="63"/>
      <c r="K22" s="72"/>
      <c r="L22" s="63" t="s">
        <v>140</v>
      </c>
      <c r="M22" s="72" t="s">
        <v>232</v>
      </c>
      <c r="N22" s="63" t="s">
        <v>140</v>
      </c>
      <c r="O22" s="72" t="s">
        <v>232</v>
      </c>
      <c r="P22" s="63" t="s">
        <v>140</v>
      </c>
      <c r="Q22" s="72" t="s">
        <v>232</v>
      </c>
      <c r="R22" s="63" t="s">
        <v>140</v>
      </c>
      <c r="S22" s="72" t="s">
        <v>233</v>
      </c>
      <c r="T22" s="63" t="s">
        <v>140</v>
      </c>
      <c r="U22" s="72" t="s">
        <v>141</v>
      </c>
      <c r="V22" s="63" t="s">
        <v>140</v>
      </c>
      <c r="W22" s="72" t="s">
        <v>233</v>
      </c>
      <c r="X22" s="63" t="s">
        <v>145</v>
      </c>
      <c r="Y22" s="51" t="s">
        <v>146</v>
      </c>
      <c r="Z22" s="2" t="s">
        <v>234</v>
      </c>
      <c r="AA22" s="2" t="s">
        <v>87</v>
      </c>
      <c r="AB22" s="59"/>
      <c r="AC22" s="56" t="str">
        <f>IF(H22="Допуск",0,"Не допуск")</f>
        <v>Не допуск</v>
      </c>
      <c r="AD22" s="56" t="str">
        <f>IF(J22="Допуск",0,"Не допуск")</f>
        <v>Не допуск</v>
      </c>
      <c r="AE22" s="56">
        <f>IF(L22="Допуск",0,"Не допуск")</f>
        <v>0</v>
      </c>
      <c r="AF22" s="56">
        <f>IF(N22="Допуск",0,"Не допуск")</f>
        <v>0</v>
      </c>
      <c r="AG22" s="56">
        <f>IF(P22="Допуск",0,"Не допуск")</f>
        <v>0</v>
      </c>
      <c r="AH22" s="56">
        <f>IF(R22="Допуск",0,"Не допуск")</f>
        <v>0</v>
      </c>
      <c r="AI22" s="56">
        <f>IF(T22="Допуск",0,"Не допуск")</f>
        <v>0</v>
      </c>
      <c r="AJ22" s="56">
        <f>IF(V22="Допуск",0,"Не допуск")</f>
        <v>0</v>
      </c>
      <c r="AK22" s="56">
        <f>IF(X22="Допуск",0,"Не допуск")</f>
        <v>0</v>
      </c>
      <c r="AL22" s="46"/>
    </row>
    <row r="23" spans="1:38" s="6" customFormat="1" ht="66.75" customHeight="1">
      <c r="A23" s="12" t="s">
        <v>235</v>
      </c>
      <c r="B23" s="20" t="s">
        <v>236</v>
      </c>
      <c r="C23" s="24">
        <v>0.04</v>
      </c>
      <c r="D23" s="1" t="s">
        <v>137</v>
      </c>
      <c r="E23" s="15" t="s">
        <v>138</v>
      </c>
      <c r="F23" s="9" t="s">
        <v>159</v>
      </c>
      <c r="G23" s="68"/>
      <c r="H23" s="64"/>
      <c r="I23" s="72"/>
      <c r="J23" s="64"/>
      <c r="K23" s="72"/>
      <c r="L23" s="64">
        <v>0</v>
      </c>
      <c r="M23" s="72" t="s">
        <v>141</v>
      </c>
      <c r="N23" s="64">
        <v>1</v>
      </c>
      <c r="O23" s="72" t="s">
        <v>141</v>
      </c>
      <c r="P23" s="64">
        <v>1</v>
      </c>
      <c r="Q23" s="72" t="s">
        <v>141</v>
      </c>
      <c r="R23" s="64">
        <v>1</v>
      </c>
      <c r="S23" s="72" t="s">
        <v>141</v>
      </c>
      <c r="T23" s="64">
        <v>1</v>
      </c>
      <c r="U23" s="72" t="s">
        <v>141</v>
      </c>
      <c r="V23" s="64">
        <v>1</v>
      </c>
      <c r="W23" s="72" t="s">
        <v>141</v>
      </c>
      <c r="X23" s="64">
        <v>1</v>
      </c>
      <c r="Y23" s="51"/>
      <c r="Z23" s="2" t="s">
        <v>237</v>
      </c>
      <c r="AA23" s="2" t="s">
        <v>238</v>
      </c>
      <c r="AB23" s="64" t="s">
        <v>102</v>
      </c>
      <c r="AC23" s="37">
        <f>IF($AB$23="Да",H23*C23,"Не применяется")</f>
        <v>0</v>
      </c>
      <c r="AD23" s="37">
        <f>IF($AB$23="Да",J23*C23,"Не применяется")</f>
        <v>0</v>
      </c>
      <c r="AE23" s="37">
        <f>IF($AB$23="Да",L23*$C23,"Не применяется")</f>
        <v>0</v>
      </c>
      <c r="AF23" s="37">
        <f>IF($AB$23="Да",N23*$C23,"Не применяется")</f>
        <v>0.04</v>
      </c>
      <c r="AG23" s="37">
        <f>IF($AB$23="Да",P23*$C23,"Не применяется")</f>
        <v>0.04</v>
      </c>
      <c r="AH23" s="37">
        <f>IF($AB$23="Да",R23*$C23,"Не применяется")</f>
        <v>0.04</v>
      </c>
      <c r="AI23" s="37">
        <f>IF($AB$23="Да",T23*$C23,"Не применяется")</f>
        <v>0.04</v>
      </c>
      <c r="AJ23" s="37">
        <f>IF($AB$23="Да",V23*$C23,"Не применяется")</f>
        <v>0.04</v>
      </c>
      <c r="AK23" s="37">
        <f>IF($AB$23="Да",X23*$C23,"Не применяется")</f>
        <v>0.04</v>
      </c>
      <c r="AL23" s="46"/>
    </row>
    <row r="24" spans="1:38" s="6" customFormat="1" ht="43.15" customHeight="1">
      <c r="A24" s="12" t="s">
        <v>239</v>
      </c>
      <c r="B24" s="20" t="s">
        <v>240</v>
      </c>
      <c r="C24" s="24">
        <v>0.04</v>
      </c>
      <c r="D24" s="1" t="s">
        <v>137</v>
      </c>
      <c r="E24" s="15" t="s">
        <v>138</v>
      </c>
      <c r="F24" s="9" t="s">
        <v>159</v>
      </c>
      <c r="G24" s="72"/>
      <c r="H24" s="64"/>
      <c r="I24" s="72"/>
      <c r="J24" s="64"/>
      <c r="K24" s="72"/>
      <c r="L24" s="64">
        <v>1</v>
      </c>
      <c r="M24" s="72" t="s">
        <v>241</v>
      </c>
      <c r="N24" s="64">
        <v>1</v>
      </c>
      <c r="O24" s="72" t="s">
        <v>141</v>
      </c>
      <c r="P24" s="64">
        <v>1</v>
      </c>
      <c r="Q24" s="72" t="s">
        <v>141</v>
      </c>
      <c r="R24" s="64">
        <v>1</v>
      </c>
      <c r="S24" s="72" t="s">
        <v>242</v>
      </c>
      <c r="T24" s="64">
        <v>0</v>
      </c>
      <c r="U24" s="72" t="s">
        <v>141</v>
      </c>
      <c r="V24" s="64">
        <v>1</v>
      </c>
      <c r="W24" s="72" t="s">
        <v>243</v>
      </c>
      <c r="X24" s="64">
        <v>1</v>
      </c>
      <c r="Y24" s="51"/>
      <c r="Z24" s="2" t="s">
        <v>244</v>
      </c>
      <c r="AA24" s="2" t="s">
        <v>238</v>
      </c>
      <c r="AB24" s="64" t="s">
        <v>102</v>
      </c>
      <c r="AC24" s="37">
        <f>IF($AB$24="Да",H24*C24,"Не применяется")</f>
        <v>0</v>
      </c>
      <c r="AD24" s="37">
        <f>IF($AB$24="Да",J24*C24,"Не применяется")</f>
        <v>0</v>
      </c>
      <c r="AE24" s="37">
        <f>IF($AB$24="Да",L24*$C24,"Не применяется")</f>
        <v>0.04</v>
      </c>
      <c r="AF24" s="37">
        <f>IF($AB$24="Да",N24*$C24,"Не применяется")</f>
        <v>0.04</v>
      </c>
      <c r="AG24" s="37">
        <f>IF($AB$24="Да",P24*$C24,"Не применяется")</f>
        <v>0.04</v>
      </c>
      <c r="AH24" s="37">
        <f>IF($AB$24="Да",R24*$C24,"Не применяется")</f>
        <v>0.04</v>
      </c>
      <c r="AI24" s="37">
        <f>IF($AB$24="Да",T24*$C24,"Не применяется")</f>
        <v>0</v>
      </c>
      <c r="AJ24" s="37">
        <f>IF($AB$24="Да",V24*$C24,"Не применяется")</f>
        <v>0.04</v>
      </c>
      <c r="AK24" s="37">
        <f>IF($AB$24="Да",X24*$C24,"Не применяется")</f>
        <v>0.04</v>
      </c>
      <c r="AL24" s="46"/>
    </row>
    <row r="25" spans="1:38" s="6" customFormat="1" ht="45">
      <c r="A25" s="12" t="s">
        <v>245</v>
      </c>
      <c r="B25" s="20" t="s">
        <v>246</v>
      </c>
      <c r="C25" s="24">
        <v>0.04</v>
      </c>
      <c r="D25" s="1" t="s">
        <v>137</v>
      </c>
      <c r="E25" s="15" t="s">
        <v>138</v>
      </c>
      <c r="F25" s="9" t="s">
        <v>159</v>
      </c>
      <c r="G25" s="72"/>
      <c r="H25" s="64"/>
      <c r="I25" s="72"/>
      <c r="J25" s="64"/>
      <c r="K25" s="72"/>
      <c r="L25" s="64">
        <v>0</v>
      </c>
      <c r="M25" s="72" t="s">
        <v>161</v>
      </c>
      <c r="N25" s="64">
        <v>0</v>
      </c>
      <c r="O25" s="72" t="s">
        <v>247</v>
      </c>
      <c r="P25" s="64">
        <v>1</v>
      </c>
      <c r="Q25" s="72" t="s">
        <v>161</v>
      </c>
      <c r="R25" s="64">
        <v>0</v>
      </c>
      <c r="S25" s="72" t="s">
        <v>161</v>
      </c>
      <c r="T25" s="64">
        <v>0</v>
      </c>
      <c r="U25" s="72" t="s">
        <v>248</v>
      </c>
      <c r="V25" s="64">
        <v>1</v>
      </c>
      <c r="W25" s="72" t="s">
        <v>249</v>
      </c>
      <c r="X25" s="64">
        <v>1</v>
      </c>
      <c r="Y25" s="51"/>
      <c r="Z25" s="2" t="s">
        <v>250</v>
      </c>
      <c r="AA25" s="3" t="s">
        <v>87</v>
      </c>
      <c r="AB25" s="65"/>
      <c r="AC25" s="37">
        <f>IF($AB$23="Да",H25*$C25,H25*($C25+$C$23))+IF($AB$24="Да",0,H25*$C$24)+IF($AB$26="Да",0,H25*$C$26)</f>
        <v>0</v>
      </c>
      <c r="AD25" s="37">
        <f>IF($AB$23="Да",J25*$C25,J25*($C25+$C$23))+IF($AB$24="Да",0,J25*$C$24)+IF($AB$26="Да",0,J25*$C$26)</f>
        <v>0</v>
      </c>
      <c r="AE25" s="37">
        <f>IF($AB$23="Да",L25*$C25,L25*($C25+$C$23))+IF($AB$24="Да",0,L25*$C$24)+IF($AB$26="Да",0,L25*$C$26)</f>
        <v>0</v>
      </c>
      <c r="AF25" s="37">
        <f>IF($AB$23="Да",N25*$C25,N25*($C25+$C$23))+IF($AB$24="Да",0,N25*$C$24)+IF($AB$26="Да",0,N25*$C$26)</f>
        <v>0</v>
      </c>
      <c r="AG25" s="37">
        <f>IF($AB$23="Да",P25*$C25,P25*($C25+$C$23))+IF($AB$24="Да",0,P25*$C$24)+IF($AB$26="Да",0,P25*$C$26)</f>
        <v>0.04</v>
      </c>
      <c r="AH25" s="37">
        <f>IF($AB$23="Да",R25*$C25,R25*($C25+$C$23))+IF($AB$24="Да",0,R25*$C$24)+IF($AB$26="Да",0,R25*$C$26)</f>
        <v>0</v>
      </c>
      <c r="AI25" s="37">
        <f>IF($AB$23="Да",T25*$C25,T25*($C25+$C$23))+IF($AB$24="Да",0,T25*$C$24)+IF($AB$26="Да",0,T25*$C$26)</f>
        <v>0</v>
      </c>
      <c r="AJ25" s="37">
        <f>IF($AB$23="Да",V25*$C25,V25*($C25+$C$23))+IF($AB$24="Да",0,V25*$C$24)+IF($AB$26="Да",0,V25*$C$26)</f>
        <v>0.04</v>
      </c>
      <c r="AK25" s="37">
        <f>IF($AB$23="Да",X25*$C25,X25*($C25+$C$23))+IF($AB$24="Да",0,X25*$C$24)+IF($AB$26="Да",0,X25*$C$26)</f>
        <v>0.04</v>
      </c>
      <c r="AL25" s="46"/>
    </row>
    <row r="26" spans="1:38" s="6" customFormat="1" ht="60">
      <c r="A26" s="12" t="s">
        <v>251</v>
      </c>
      <c r="B26" s="20" t="s">
        <v>252</v>
      </c>
      <c r="C26" s="24">
        <v>0.04</v>
      </c>
      <c r="D26" s="1" t="s">
        <v>137</v>
      </c>
      <c r="E26" s="15" t="s">
        <v>138</v>
      </c>
      <c r="F26" s="9" t="s">
        <v>159</v>
      </c>
      <c r="G26" s="72"/>
      <c r="H26" s="64"/>
      <c r="I26" s="72"/>
      <c r="J26" s="64"/>
      <c r="K26" s="72"/>
      <c r="L26" s="64">
        <v>1</v>
      </c>
      <c r="M26" s="72" t="s">
        <v>253</v>
      </c>
      <c r="N26" s="64">
        <v>1</v>
      </c>
      <c r="O26" s="72" t="s">
        <v>253</v>
      </c>
      <c r="P26" s="64">
        <v>1</v>
      </c>
      <c r="Q26" s="72" t="s">
        <v>254</v>
      </c>
      <c r="R26" s="64">
        <v>1</v>
      </c>
      <c r="S26" s="72" t="s">
        <v>141</v>
      </c>
      <c r="T26" s="64">
        <v>1</v>
      </c>
      <c r="U26" s="72" t="s">
        <v>255</v>
      </c>
      <c r="V26" s="64">
        <v>1</v>
      </c>
      <c r="W26" s="72" t="s">
        <v>141</v>
      </c>
      <c r="X26" s="64">
        <v>1</v>
      </c>
      <c r="Y26" s="51"/>
      <c r="Z26" s="2" t="s">
        <v>250</v>
      </c>
      <c r="AA26" s="2" t="s">
        <v>256</v>
      </c>
      <c r="AB26" s="64" t="s">
        <v>102</v>
      </c>
      <c r="AC26" s="37">
        <f>IF($AB$26="Да",H$26*$C$26,"Не применяется")</f>
        <v>0</v>
      </c>
      <c r="AD26" s="37">
        <f>IF($AB$26="Да",J$26*$C$26,"Не применяется")</f>
        <v>0</v>
      </c>
      <c r="AE26" s="37">
        <f>IF($AB$26="Да",L$26*$C$26,"Не применяется")</f>
        <v>0.04</v>
      </c>
      <c r="AF26" s="37">
        <f>IF($AB$26="Да",N$26*$C$26,"Не применяется")</f>
        <v>0.04</v>
      </c>
      <c r="AG26" s="37">
        <f>IF($AB$26="Да",P$26*$C$26,"Не применяется")</f>
        <v>0.04</v>
      </c>
      <c r="AH26" s="37">
        <f>IF($AB$26="Да",R$26*$C$26,"Не применяется")</f>
        <v>0.04</v>
      </c>
      <c r="AI26" s="37">
        <f>IF($AB$26="Да",T$26*$C$26,"Не применяется")</f>
        <v>0.04</v>
      </c>
      <c r="AJ26" s="37">
        <f>IF($AB$26="Да",V$26*$C$26,"Не применяется")</f>
        <v>0.04</v>
      </c>
      <c r="AK26" s="37">
        <f>IF($AB$26="Да",X$26*$C$26,"Не применяется")</f>
        <v>0.04</v>
      </c>
      <c r="AL26" s="46"/>
    </row>
    <row r="27" spans="1:38" s="6" customFormat="1" ht="18.75">
      <c r="A27" s="13" t="s">
        <v>257</v>
      </c>
      <c r="B27" s="127" t="s">
        <v>258</v>
      </c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36"/>
      <c r="AD27" s="36"/>
      <c r="AE27" s="36"/>
      <c r="AF27" s="36"/>
      <c r="AG27" s="36"/>
      <c r="AH27" s="36"/>
      <c r="AI27" s="36"/>
      <c r="AJ27" s="36"/>
      <c r="AK27" s="36"/>
      <c r="AL27" s="46"/>
    </row>
    <row r="28" spans="1:38" s="6" customFormat="1" ht="143.25" customHeight="1">
      <c r="A28" s="12" t="s">
        <v>259</v>
      </c>
      <c r="B28" s="4" t="s">
        <v>260</v>
      </c>
      <c r="C28" s="31">
        <v>0.02</v>
      </c>
      <c r="D28" s="5" t="s">
        <v>137</v>
      </c>
      <c r="E28" s="16" t="s">
        <v>261</v>
      </c>
      <c r="F28" s="10" t="s">
        <v>167</v>
      </c>
      <c r="G28" s="69"/>
      <c r="H28" s="64"/>
      <c r="I28" s="72"/>
      <c r="J28" s="64"/>
      <c r="K28" s="72"/>
      <c r="L28" s="64">
        <v>1</v>
      </c>
      <c r="M28" s="72" t="s">
        <v>262</v>
      </c>
      <c r="N28" s="64">
        <v>1</v>
      </c>
      <c r="O28" s="72" t="s">
        <v>262</v>
      </c>
      <c r="P28" s="64">
        <v>1</v>
      </c>
      <c r="Q28" s="72" t="s">
        <v>262</v>
      </c>
      <c r="R28" s="64">
        <v>1</v>
      </c>
      <c r="S28" s="85" t="s">
        <v>263</v>
      </c>
      <c r="T28" s="64">
        <v>0</v>
      </c>
      <c r="U28" s="72" t="s">
        <v>262</v>
      </c>
      <c r="V28" s="64">
        <v>1</v>
      </c>
      <c r="W28" s="72" t="s">
        <v>262</v>
      </c>
      <c r="X28" s="64">
        <v>1</v>
      </c>
      <c r="Y28" s="25" t="s">
        <v>146</v>
      </c>
      <c r="Z28" s="5" t="s">
        <v>264</v>
      </c>
      <c r="AA28" s="5" t="s">
        <v>87</v>
      </c>
      <c r="AB28" s="10"/>
      <c r="AC28" s="38">
        <f>IF($AB$36="Да",H28*$C28,H28*($C28+$C$36/6))+IF($AB$37="Да",0,H28*($C$37/6))</f>
        <v>0</v>
      </c>
      <c r="AD28" s="38">
        <f>IF($AB$36="Да",J28*$C28,J28*($C28+$C$36/6))+IF($AB$37="Да",0,J28*($C$37/6))</f>
        <v>0</v>
      </c>
      <c r="AE28" s="38">
        <f>IF($AB$36="Да",L28*$C28,L28*($C28+$C$36/6))+IF($AB$37="Да",0,L28*($C$37/6))</f>
        <v>2.3333333333333334E-2</v>
      </c>
      <c r="AF28" s="38">
        <f>IF($AB$36="Да",N28*$C28,N28*($C28+$C$36/6))+IF($AB$37="Да",0,N28*($C$37/6))</f>
        <v>2.3333333333333334E-2</v>
      </c>
      <c r="AG28" s="38">
        <f>IF($AB$36="Да",P28*$C28,P28*($C28+$C$36/6))+IF($AB$37="Да",0,P28*($C$37/6))</f>
        <v>2.3333333333333334E-2</v>
      </c>
      <c r="AH28" s="38">
        <f>IF($AB$36="Да",R28*$C28,R28*($C28+$C$36/6))+IF($AB$37="Да",0,R28*($C$37/6))</f>
        <v>2.3333333333333334E-2</v>
      </c>
      <c r="AI28" s="38">
        <f>IF($AB$36="Да",T28*$C28,T28*($C28+$C$36/6))+IF($AB$37="Да",0,T28*($C$37/6))</f>
        <v>0</v>
      </c>
      <c r="AJ28" s="38">
        <f>IF($AB$36="Да",V28*$C28,V28*($C28+$C$36/6))+IF($AB$37="Да",0,V28*($C$37/6))</f>
        <v>2.3333333333333334E-2</v>
      </c>
      <c r="AK28" s="38">
        <f>IF($AB$36="Да",X28*$C28,X28*($C28+$C$36/6))+IF($AB$37="Да",0,X28*($C$37/6))</f>
        <v>2.3333333333333334E-2</v>
      </c>
      <c r="AL28" s="46"/>
    </row>
    <row r="29" spans="1:38" s="6" customFormat="1" ht="73.5" customHeight="1">
      <c r="A29" s="12" t="s">
        <v>265</v>
      </c>
      <c r="B29" s="4" t="s">
        <v>266</v>
      </c>
      <c r="C29" s="58"/>
      <c r="D29" s="5" t="s">
        <v>137</v>
      </c>
      <c r="E29" s="15" t="s">
        <v>138</v>
      </c>
      <c r="F29" s="9" t="s">
        <v>139</v>
      </c>
      <c r="G29" s="66"/>
      <c r="H29" s="63"/>
      <c r="I29" s="73"/>
      <c r="J29" s="63"/>
      <c r="K29" s="73"/>
      <c r="L29" s="63" t="s">
        <v>140</v>
      </c>
      <c r="M29" s="73" t="s">
        <v>141</v>
      </c>
      <c r="N29" s="63" t="s">
        <v>140</v>
      </c>
      <c r="O29" s="73" t="s">
        <v>141</v>
      </c>
      <c r="P29" s="63" t="s">
        <v>140</v>
      </c>
      <c r="Q29" s="73" t="s">
        <v>141</v>
      </c>
      <c r="R29" s="63" t="s">
        <v>140</v>
      </c>
      <c r="S29" s="73" t="s">
        <v>141</v>
      </c>
      <c r="T29" s="63" t="s">
        <v>140</v>
      </c>
      <c r="U29" s="73" t="s">
        <v>141</v>
      </c>
      <c r="V29" s="63" t="s">
        <v>140</v>
      </c>
      <c r="W29" s="73" t="s">
        <v>141</v>
      </c>
      <c r="X29" s="63" t="s">
        <v>140</v>
      </c>
      <c r="Y29" s="25" t="s">
        <v>146</v>
      </c>
      <c r="Z29" s="4" t="s">
        <v>267</v>
      </c>
      <c r="AA29" s="5" t="s">
        <v>87</v>
      </c>
      <c r="AB29" s="10"/>
      <c r="AC29" s="56" t="str">
        <f>IF(H29="Допуск",0,"Не допуск")</f>
        <v>Не допуск</v>
      </c>
      <c r="AD29" s="56" t="str">
        <f>IF(J29="Допуск",0,"Не допуск")</f>
        <v>Не допуск</v>
      </c>
      <c r="AE29" s="56">
        <f>IF(L29="Допуск",0,"Не допуск")</f>
        <v>0</v>
      </c>
      <c r="AF29" s="56">
        <f>IF(N29="Допуск",0,"Не допуск")</f>
        <v>0</v>
      </c>
      <c r="AG29" s="56">
        <f>IF(P29="Допуск",0,"Не допуск")</f>
        <v>0</v>
      </c>
      <c r="AH29" s="56">
        <f>IF(R29="Допуск",0,"Не допуск")</f>
        <v>0</v>
      </c>
      <c r="AI29" s="56">
        <f>IF(T29="Допуск",0,"Не допуск")</f>
        <v>0</v>
      </c>
      <c r="AJ29" s="56">
        <f>IF(V29="Допуск",0,"Не допуск")</f>
        <v>0</v>
      </c>
      <c r="AK29" s="56">
        <f>IF(X29="Допуск",0,"Не допуск")</f>
        <v>0</v>
      </c>
      <c r="AL29" s="46"/>
    </row>
    <row r="30" spans="1:38" s="6" customFormat="1" ht="73.5" customHeight="1">
      <c r="A30" s="12" t="s">
        <v>268</v>
      </c>
      <c r="B30" s="4" t="s">
        <v>269</v>
      </c>
      <c r="C30" s="58"/>
      <c r="D30" s="5" t="s">
        <v>188</v>
      </c>
      <c r="E30" s="16" t="s">
        <v>270</v>
      </c>
      <c r="F30" s="9" t="s">
        <v>139</v>
      </c>
      <c r="G30" s="73"/>
      <c r="H30" s="63"/>
      <c r="I30" s="73"/>
      <c r="J30" s="63"/>
      <c r="K30" s="73"/>
      <c r="L30" s="63" t="s">
        <v>140</v>
      </c>
      <c r="M30" s="73" t="s">
        <v>271</v>
      </c>
      <c r="N30" s="63" t="s">
        <v>140</v>
      </c>
      <c r="O30" s="73" t="s">
        <v>271</v>
      </c>
      <c r="P30" s="63" t="s">
        <v>140</v>
      </c>
      <c r="Q30" s="73" t="s">
        <v>271</v>
      </c>
      <c r="R30" s="63" t="s">
        <v>140</v>
      </c>
      <c r="S30" s="73" t="s">
        <v>271</v>
      </c>
      <c r="T30" s="63" t="s">
        <v>140</v>
      </c>
      <c r="U30" s="73" t="s">
        <v>271</v>
      </c>
      <c r="V30" s="63" t="s">
        <v>140</v>
      </c>
      <c r="W30" s="73" t="s">
        <v>271</v>
      </c>
      <c r="X30" s="63" t="s">
        <v>140</v>
      </c>
      <c r="Y30" s="25" t="s">
        <v>146</v>
      </c>
      <c r="Z30" s="5" t="s">
        <v>272</v>
      </c>
      <c r="AA30" s="5" t="s">
        <v>87</v>
      </c>
      <c r="AB30" s="10"/>
      <c r="AC30" s="56" t="str">
        <f>IF(H30="Допуск",0,"Не допуск")</f>
        <v>Не допуск</v>
      </c>
      <c r="AD30" s="56" t="str">
        <f>IF(J30="Допуск",0,"Не допуск")</f>
        <v>Не допуск</v>
      </c>
      <c r="AE30" s="56">
        <f>IF(L30="Допуск",0,"Не допуск")</f>
        <v>0</v>
      </c>
      <c r="AF30" s="56">
        <f>IF(N30="Допуск",0,"Не допуск")</f>
        <v>0</v>
      </c>
      <c r="AG30" s="56">
        <f>IF(P30="Допуск",0,"Не допуск")</f>
        <v>0</v>
      </c>
      <c r="AH30" s="56">
        <f>IF(R30="Допуск",0,"Не допуск")</f>
        <v>0</v>
      </c>
      <c r="AI30" s="56">
        <f>IF(T30="Допуск",0,"Не допуск")</f>
        <v>0</v>
      </c>
      <c r="AJ30" s="56">
        <f>IF(V30="Допуск",0,"Не допуск")</f>
        <v>0</v>
      </c>
      <c r="AK30" s="56">
        <f>IF(X30="Допуск",0,"Не допуск")</f>
        <v>0</v>
      </c>
      <c r="AL30" s="46"/>
    </row>
    <row r="31" spans="1:38" s="6" customFormat="1" ht="73.5" customHeight="1">
      <c r="A31" s="12" t="s">
        <v>273</v>
      </c>
      <c r="B31" s="4" t="s">
        <v>274</v>
      </c>
      <c r="C31" s="24">
        <v>7.0000000000000007E-2</v>
      </c>
      <c r="D31" s="5" t="s">
        <v>137</v>
      </c>
      <c r="E31" s="15" t="s">
        <v>275</v>
      </c>
      <c r="F31" s="9" t="s">
        <v>159</v>
      </c>
      <c r="G31" s="72"/>
      <c r="H31" s="64"/>
      <c r="I31" s="72"/>
      <c r="J31" s="64"/>
      <c r="K31" s="72"/>
      <c r="L31" s="64">
        <v>1</v>
      </c>
      <c r="M31" s="72" t="s">
        <v>161</v>
      </c>
      <c r="N31" s="64">
        <v>1</v>
      </c>
      <c r="O31" s="72" t="s">
        <v>161</v>
      </c>
      <c r="P31" s="64">
        <v>1</v>
      </c>
      <c r="Q31" s="72" t="s">
        <v>161</v>
      </c>
      <c r="R31" s="64">
        <v>1</v>
      </c>
      <c r="S31" s="72" t="s">
        <v>161</v>
      </c>
      <c r="T31" s="64">
        <v>1</v>
      </c>
      <c r="U31" s="72" t="s">
        <v>141</v>
      </c>
      <c r="V31" s="64">
        <v>0</v>
      </c>
      <c r="W31" s="72" t="s">
        <v>161</v>
      </c>
      <c r="X31" s="64">
        <v>1</v>
      </c>
      <c r="Y31" s="25"/>
      <c r="Z31" s="5" t="s">
        <v>276</v>
      </c>
      <c r="AA31" s="5" t="s">
        <v>87</v>
      </c>
      <c r="AB31" s="10"/>
      <c r="AC31" s="38">
        <f>IF($AB$36="Да",H31*$C31,H31*($C31+$C$36/6))+IF($AB$37="Да",0,H31*($C$37/6))</f>
        <v>0</v>
      </c>
      <c r="AD31" s="38">
        <f>IF($AB$36="Да",J31*$C31,J31*($C31+$C$36/6))+IF($AB$37="Да",0,J31*($C$37/6))</f>
        <v>0</v>
      </c>
      <c r="AE31" s="38">
        <f>IF($AB$36="Да",L31*$C31,L31*($C31+$C$36/6))+IF($AB$37="Да",0,L31*($C$37/6))</f>
        <v>7.3333333333333334E-2</v>
      </c>
      <c r="AF31" s="38">
        <f>IF($AB$36="Да",N31*$C31,N31*($C31+$C$36/6))+IF($AB$37="Да",0,N31*($C$37/6))</f>
        <v>7.3333333333333334E-2</v>
      </c>
      <c r="AG31" s="38">
        <f>IF($AB$36="Да",P31*$C31,P31*($C31+$C$36/6))+IF($AB$37="Да",0,P31*($C$37/6))</f>
        <v>7.3333333333333334E-2</v>
      </c>
      <c r="AH31" s="38">
        <f>IF($AB$36="Да",R31*$C31,R31*($C31+$C$36/6))+IF($AB$37="Да",0,R31*($C$37/6))</f>
        <v>7.3333333333333334E-2</v>
      </c>
      <c r="AI31" s="38">
        <f>IF($AB$36="Да",T31*$C31,T31*($C31+$C$36/6))+IF($AB$37="Да",0,T31*($C$37/6))</f>
        <v>7.3333333333333334E-2</v>
      </c>
      <c r="AJ31" s="38">
        <f>IF($AB$36="Да",V31*$C31,V31*($C31+$C$36/6))+IF($AB$37="Да",0,V31*($C$37/6))</f>
        <v>0</v>
      </c>
      <c r="AK31" s="38">
        <f>IF($AB$36="Да",X31*$C31,X31*($C31+$C$36/6))+IF($AB$37="Да",0,X31*($C$37/6))</f>
        <v>7.3333333333333334E-2</v>
      </c>
      <c r="AL31" s="46"/>
    </row>
    <row r="32" spans="1:38" s="6" customFormat="1" ht="73.5" customHeight="1">
      <c r="A32" s="12" t="s">
        <v>277</v>
      </c>
      <c r="B32" s="4" t="s">
        <v>278</v>
      </c>
      <c r="C32" s="24">
        <v>0.02</v>
      </c>
      <c r="D32" s="5" t="s">
        <v>188</v>
      </c>
      <c r="E32" s="16" t="s">
        <v>279</v>
      </c>
      <c r="F32" s="9" t="s">
        <v>159</v>
      </c>
      <c r="G32" s="68"/>
      <c r="H32" s="64"/>
      <c r="I32" s="72"/>
      <c r="J32" s="64"/>
      <c r="K32" s="72"/>
      <c r="L32" s="64">
        <v>1</v>
      </c>
      <c r="M32" s="72" t="s">
        <v>280</v>
      </c>
      <c r="N32" s="64">
        <v>1</v>
      </c>
      <c r="O32" s="72" t="s">
        <v>280</v>
      </c>
      <c r="P32" s="64">
        <v>1</v>
      </c>
      <c r="Q32" s="72" t="s">
        <v>280</v>
      </c>
      <c r="R32" s="64">
        <v>1</v>
      </c>
      <c r="S32" s="72" t="s">
        <v>280</v>
      </c>
      <c r="T32" s="64">
        <v>1</v>
      </c>
      <c r="U32" s="72" t="s">
        <v>280</v>
      </c>
      <c r="V32" s="64">
        <v>1</v>
      </c>
      <c r="W32" s="72" t="s">
        <v>280</v>
      </c>
      <c r="X32" s="64">
        <v>1</v>
      </c>
      <c r="Y32" s="25"/>
      <c r="Z32" s="5" t="s">
        <v>195</v>
      </c>
      <c r="AA32" s="5" t="s">
        <v>87</v>
      </c>
      <c r="AB32" s="10"/>
      <c r="AC32" s="38">
        <f>IF($AB$36="Да",H32*$C32,H32*($C32+$C$36/6))+IF($AB$37="Да",0,H32*($C$37/6))</f>
        <v>0</v>
      </c>
      <c r="AD32" s="38">
        <f>IF($AB$36="Да",J32*$C32,J32*($C32+$C$36/6))+IF($AB$37="Да",0,J32*($C$37/6))</f>
        <v>0</v>
      </c>
      <c r="AE32" s="38">
        <f>IF($AB$36="Да",L32*$C32,L32*($C32+$C$36/6))+IF($AB$37="Да",0,L32*($C$37/6))</f>
        <v>2.3333333333333334E-2</v>
      </c>
      <c r="AF32" s="38">
        <f>IF($AB$36="Да",N32*$C32,N32*($C32+$C$36/6))+IF($AB$37="Да",0,N32*($C$37/6))</f>
        <v>2.3333333333333334E-2</v>
      </c>
      <c r="AG32" s="38">
        <f>IF($AB$36="Да",P32*$C32,P32*($C32+$C$36/6))+IF($AB$37="Да",0,P32*($C$37/6))</f>
        <v>2.3333333333333334E-2</v>
      </c>
      <c r="AH32" s="38">
        <f>IF($AB$36="Да",R32*$C32,R32*($C32+$C$36/6))+IF($AB$37="Да",0,R32*($C$37/6))</f>
        <v>2.3333333333333334E-2</v>
      </c>
      <c r="AI32" s="38">
        <f>IF($AB$36="Да",T32*$C32,T32*($C32+$C$36/6))+IF($AB$37="Да",0,T32*($C$37/6))</f>
        <v>2.3333333333333334E-2</v>
      </c>
      <c r="AJ32" s="38">
        <f>IF($AB$36="Да",V32*$C32,V32*($C32+$C$36/6))+IF($AB$37="Да",0,V32*($C$37/6))</f>
        <v>2.3333333333333334E-2</v>
      </c>
      <c r="AK32" s="38">
        <f>IF($AB$36="Да",X32*$C32,X32*($C32+$C$36/6))+IF($AB$37="Да",0,X32*($C$37/6))</f>
        <v>2.3333333333333334E-2</v>
      </c>
      <c r="AL32" s="46"/>
    </row>
    <row r="33" spans="1:38" s="6" customFormat="1" ht="89.25">
      <c r="A33" s="12" t="s">
        <v>281</v>
      </c>
      <c r="B33" s="4" t="s">
        <v>282</v>
      </c>
      <c r="C33" s="31">
        <v>0.02</v>
      </c>
      <c r="D33" s="4" t="s">
        <v>283</v>
      </c>
      <c r="E33" s="16" t="s">
        <v>284</v>
      </c>
      <c r="F33" s="55" t="s">
        <v>79</v>
      </c>
      <c r="G33" s="70"/>
      <c r="H33" s="61"/>
      <c r="I33" s="70"/>
      <c r="J33" s="61"/>
      <c r="K33" s="70"/>
      <c r="L33" s="64">
        <v>2</v>
      </c>
      <c r="M33" s="70" t="s">
        <v>285</v>
      </c>
      <c r="N33" s="61">
        <v>2</v>
      </c>
      <c r="O33" s="70" t="s">
        <v>286</v>
      </c>
      <c r="P33" s="61">
        <v>0</v>
      </c>
      <c r="Q33" s="70" t="s">
        <v>285</v>
      </c>
      <c r="R33" s="61">
        <v>2</v>
      </c>
      <c r="S33" s="70" t="s">
        <v>287</v>
      </c>
      <c r="T33" s="61">
        <v>0</v>
      </c>
      <c r="U33" s="70" t="s">
        <v>288</v>
      </c>
      <c r="V33" s="61">
        <v>0</v>
      </c>
      <c r="W33" s="70" t="s">
        <v>285</v>
      </c>
      <c r="X33" s="61">
        <v>2</v>
      </c>
      <c r="Y33" s="5"/>
      <c r="Z33" s="4" t="s">
        <v>289</v>
      </c>
      <c r="AA33" s="4" t="s">
        <v>87</v>
      </c>
      <c r="AB33" s="10"/>
      <c r="AC33" s="38">
        <f>IF($AB$36="Да",H33*$C33,H33*($C33+$C$36/6))+IF($AB$37="Да",0,H33*($C$37/6))</f>
        <v>0</v>
      </c>
      <c r="AD33" s="38">
        <f>IF($AB$36="Да",J33*$C33,J33*($C33+$C$36/6))+IF($AB$37="Да",0,J33*($C$37/6))</f>
        <v>0</v>
      </c>
      <c r="AE33" s="38">
        <f>IF($AB$36="Да",L33*$C33,L33*($C33+$C$36/6))+IF($AB$37="Да",0,L33*($C$37/6))</f>
        <v>4.6666666666666669E-2</v>
      </c>
      <c r="AF33" s="38">
        <f>IF($AB$36="Да",N33*$C33,N33*($C33+$C$36/6))+IF($AB$37="Да",0,N33*($C$37/6))</f>
        <v>4.6666666666666669E-2</v>
      </c>
      <c r="AG33" s="38">
        <f>IF($AB$36="Да",P33*$C33,P33*($C33+$C$36/6))+IF($AB$37="Да",0,P33*($C$37/6))</f>
        <v>0</v>
      </c>
      <c r="AH33" s="38">
        <f>IF($AB$36="Да",R33*$C33,R33*($C33+$C$36/6))+IF($AB$37="Да",0,R33*($C$37/6))</f>
        <v>4.6666666666666669E-2</v>
      </c>
      <c r="AI33" s="38">
        <f>IF($AB$36="Да",T33*$C33,T33*($C33+$C$36/6))+IF($AB$37="Да",0,T33*($C$37/6))</f>
        <v>0</v>
      </c>
      <c r="AJ33" s="38">
        <f>IF($AB$36="Да",V33*$C33,V33*($C33+$C$36/6))+IF($AB$37="Да",0,V33*($C$37/6))</f>
        <v>0</v>
      </c>
      <c r="AK33" s="38">
        <f>IF($AB$36="Да",X33*$C33,X33*($C33+$C$36/6))+IF($AB$37="Да",0,X33*($C$37/6))</f>
        <v>4.6666666666666669E-2</v>
      </c>
      <c r="AL33" s="46"/>
    </row>
    <row r="34" spans="1:38" s="6" customFormat="1" ht="50.65" customHeight="1">
      <c r="A34" s="12" t="s">
        <v>290</v>
      </c>
      <c r="B34" s="4" t="s">
        <v>291</v>
      </c>
      <c r="C34" s="31">
        <v>0.02</v>
      </c>
      <c r="D34" s="5" t="s">
        <v>292</v>
      </c>
      <c r="E34" s="16" t="s">
        <v>293</v>
      </c>
      <c r="F34" s="9" t="s">
        <v>159</v>
      </c>
      <c r="G34" s="72"/>
      <c r="H34" s="64"/>
      <c r="I34" s="72"/>
      <c r="J34" s="64"/>
      <c r="K34" s="72"/>
      <c r="L34" s="64">
        <v>1</v>
      </c>
      <c r="M34" s="72" t="s">
        <v>294</v>
      </c>
      <c r="N34" s="64">
        <v>1</v>
      </c>
      <c r="O34" s="72" t="s">
        <v>295</v>
      </c>
      <c r="P34" s="64">
        <v>1</v>
      </c>
      <c r="Q34" s="72" t="s">
        <v>296</v>
      </c>
      <c r="R34" s="64">
        <v>0</v>
      </c>
      <c r="S34" s="72" t="s">
        <v>297</v>
      </c>
      <c r="T34" s="64">
        <v>0</v>
      </c>
      <c r="U34" s="72" t="s">
        <v>298</v>
      </c>
      <c r="V34" s="64">
        <v>1</v>
      </c>
      <c r="W34" s="72" t="s">
        <v>299</v>
      </c>
      <c r="X34" s="64">
        <v>0</v>
      </c>
      <c r="Y34" s="5"/>
      <c r="Z34" s="5" t="s">
        <v>195</v>
      </c>
      <c r="AA34" s="5" t="s">
        <v>87</v>
      </c>
      <c r="AB34" s="10"/>
      <c r="AC34" s="38">
        <f>IF($AB$36="Да",H34*$C34,H34*($C34+$C$36/6))+IF($AB$37="Да",0,H34*($C$37/6))</f>
        <v>0</v>
      </c>
      <c r="AD34" s="38">
        <f>IF($AB$36="Да",J34*$C34,J34*($C34+$C$36/6))+IF($AB$37="Да",0,J34*($C$37/6))</f>
        <v>0</v>
      </c>
      <c r="AE34" s="38">
        <f>IF($AB$36="Да",L34*$C34,L34*($C34+$C$36/6))+IF($AB$37="Да",0,L34*($C$37/6))</f>
        <v>2.3333333333333334E-2</v>
      </c>
      <c r="AF34" s="38">
        <f>IF($AB$36="Да",N34*$C34,N34*($C34+$C$36/6))+IF($AB$37="Да",0,N34*($C$37/6))</f>
        <v>2.3333333333333334E-2</v>
      </c>
      <c r="AG34" s="38">
        <f>IF($AB$36="Да",P34*$C34,P34*($C34+$C$36/6))+IF($AB$37="Да",0,P34*($C$37/6))</f>
        <v>2.3333333333333334E-2</v>
      </c>
      <c r="AH34" s="38">
        <f>IF($AB$36="Да",R34*$C34,R34*($C34+$C$36/6))+IF($AB$37="Да",0,R34*($C$37/6))</f>
        <v>0</v>
      </c>
      <c r="AI34" s="38">
        <f>IF($AB$36="Да",T34*$C34,T34*($C34+$C$36/6))+IF($AB$37="Да",0,T34*($C$37/6))</f>
        <v>0</v>
      </c>
      <c r="AJ34" s="38">
        <f>IF($AB$36="Да",V34*$C34,V34*($C34+$C$36/6))+IF($AB$37="Да",0,V34*($C$37/6))</f>
        <v>2.3333333333333334E-2</v>
      </c>
      <c r="AK34" s="38">
        <f>IF($AB$36="Да",X34*$C34,X34*($C34+$C$36/6))+IF($AB$37="Да",0,X34*($C$37/6))</f>
        <v>0</v>
      </c>
      <c r="AL34" s="46"/>
    </row>
    <row r="35" spans="1:38" s="6" customFormat="1" ht="35.25" customHeight="1">
      <c r="A35" s="12" t="s">
        <v>300</v>
      </c>
      <c r="B35" s="4" t="s">
        <v>301</v>
      </c>
      <c r="C35" s="31">
        <v>0.02</v>
      </c>
      <c r="D35" s="5" t="s">
        <v>188</v>
      </c>
      <c r="E35" s="16" t="s">
        <v>279</v>
      </c>
      <c r="F35" s="9" t="s">
        <v>159</v>
      </c>
      <c r="G35" s="72"/>
      <c r="H35" s="64"/>
      <c r="I35" s="72"/>
      <c r="J35" s="64"/>
      <c r="K35" s="72"/>
      <c r="L35" s="64">
        <v>1</v>
      </c>
      <c r="M35" s="72" t="s">
        <v>280</v>
      </c>
      <c r="N35" s="64">
        <v>1</v>
      </c>
      <c r="O35" s="72" t="s">
        <v>280</v>
      </c>
      <c r="P35" s="64">
        <v>1</v>
      </c>
      <c r="Q35" s="72" t="s">
        <v>280</v>
      </c>
      <c r="R35" s="64">
        <v>1</v>
      </c>
      <c r="S35" s="72" t="s">
        <v>280</v>
      </c>
      <c r="T35" s="64">
        <v>1</v>
      </c>
      <c r="U35" s="72" t="s">
        <v>280</v>
      </c>
      <c r="V35" s="64">
        <v>1</v>
      </c>
      <c r="W35" s="72" t="s">
        <v>280</v>
      </c>
      <c r="X35" s="64">
        <v>1</v>
      </c>
      <c r="Y35" s="5"/>
      <c r="Z35" s="5" t="s">
        <v>195</v>
      </c>
      <c r="AA35" s="4" t="s">
        <v>87</v>
      </c>
      <c r="AB35" s="10"/>
      <c r="AC35" s="38">
        <f>IF($AB$36="Да",H35*$C35,H35*($C35+$C$36/6))+IF($AB$37="Да",0,H35*($C$37/6))</f>
        <v>0</v>
      </c>
      <c r="AD35" s="38">
        <f>IF($AB$36="Да",J35*$C35,J35*($C35+$C$36/6))+IF($AB$37="Да",0,J35*($C$37/6))</f>
        <v>0</v>
      </c>
      <c r="AE35" s="38">
        <f>IF($AB$36="Да",L35*$C35,L35*($C35+$C$36/6))+IF($AB$37="Да",0,L35*($C$37/6))</f>
        <v>2.3333333333333334E-2</v>
      </c>
      <c r="AF35" s="38">
        <f>IF($AB$36="Да",N35*$C35,N35*($C35+$C$36/6))+IF($AB$37="Да",0,N35*($C$37/6))</f>
        <v>2.3333333333333334E-2</v>
      </c>
      <c r="AG35" s="38">
        <f>IF($AB$36="Да",P35*$C35,P35*($C35+$C$36/6))+IF($AB$37="Да",0,P35*($C$37/6))</f>
        <v>2.3333333333333334E-2</v>
      </c>
      <c r="AH35" s="38">
        <f>IF($AB$36="Да",R35*$C35,R35*($C35+$C$36/6))+IF($AB$37="Да",0,R35*($C$37/6))</f>
        <v>2.3333333333333334E-2</v>
      </c>
      <c r="AI35" s="38">
        <f>IF($AB$36="Да",T35*$C35,T35*($C35+$C$36/6))+IF($AB$37="Да",0,T35*($C$37/6))</f>
        <v>2.3333333333333334E-2</v>
      </c>
      <c r="AJ35" s="38">
        <f>IF($AB$36="Да",V35*$C35,V35*($C35+$C$36/6))+IF($AB$37="Да",0,V35*($C$37/6))</f>
        <v>2.3333333333333334E-2</v>
      </c>
      <c r="AK35" s="38">
        <f>IF($AB$36="Да",X35*$C35,X35*($C35+$C$36/6))+IF($AB$37="Да",0,X35*($C$37/6))</f>
        <v>2.3333333333333334E-2</v>
      </c>
      <c r="AL35" s="46"/>
    </row>
    <row r="36" spans="1:38" s="6" customFormat="1" ht="51" hidden="1" customHeight="1">
      <c r="A36" s="12" t="s">
        <v>302</v>
      </c>
      <c r="B36" s="4" t="s">
        <v>303</v>
      </c>
      <c r="C36" s="31">
        <v>0.02</v>
      </c>
      <c r="D36" s="5" t="s">
        <v>188</v>
      </c>
      <c r="E36" s="16" t="s">
        <v>279</v>
      </c>
      <c r="F36" s="9" t="s">
        <v>159</v>
      </c>
      <c r="G36" s="72"/>
      <c r="H36" s="61"/>
      <c r="I36" s="72"/>
      <c r="J36" s="61"/>
      <c r="K36" s="72"/>
      <c r="L36" s="64">
        <v>0</v>
      </c>
      <c r="M36" s="72" t="s">
        <v>280</v>
      </c>
      <c r="N36" s="64">
        <v>1</v>
      </c>
      <c r="O36" s="72" t="s">
        <v>280</v>
      </c>
      <c r="P36" s="64">
        <v>1</v>
      </c>
      <c r="Q36" s="72" t="s">
        <v>304</v>
      </c>
      <c r="R36" s="64">
        <v>1</v>
      </c>
      <c r="S36" s="72" t="s">
        <v>305</v>
      </c>
      <c r="T36" s="64">
        <v>1</v>
      </c>
      <c r="U36" s="72" t="s">
        <v>306</v>
      </c>
      <c r="V36" s="64">
        <v>1</v>
      </c>
      <c r="W36" s="72" t="s">
        <v>307</v>
      </c>
      <c r="X36" s="64">
        <v>1</v>
      </c>
      <c r="Y36" s="5"/>
      <c r="Z36" s="5" t="s">
        <v>195</v>
      </c>
      <c r="AA36" s="4" t="s">
        <v>308</v>
      </c>
      <c r="AB36" s="64" t="s">
        <v>206</v>
      </c>
      <c r="AC36" s="37" t="str">
        <f>IF($AB36="Да",H36*C36,"Не применяется")</f>
        <v>Не применяется</v>
      </c>
      <c r="AD36" s="37" t="str">
        <f>IF($AB36="Да",J36*C36,"Не применяется")</f>
        <v>Не применяется</v>
      </c>
      <c r="AE36" s="37" t="str">
        <f>IF($AB36="Да",L36*$C36,"Не применяется")</f>
        <v>Не применяется</v>
      </c>
      <c r="AF36" s="37" t="str">
        <f>IF($AB36="Да",N36*$C36,"Не применяется")</f>
        <v>Не применяется</v>
      </c>
      <c r="AG36" s="37" t="str">
        <f>IF($AB36="Да",P36*$C36,"Не применяется")</f>
        <v>Не применяется</v>
      </c>
      <c r="AH36" s="37" t="str">
        <f>IF($AB36="Да",R36*$C36,"Не применяется")</f>
        <v>Не применяется</v>
      </c>
      <c r="AI36" s="37" t="str">
        <f>IF($AB36="Да",T36*$C36,"Не применяется")</f>
        <v>Не применяется</v>
      </c>
      <c r="AJ36" s="37" t="str">
        <f>IF($AB36="Да",V36*$C36,"Не применяется")</f>
        <v>Не применяется</v>
      </c>
      <c r="AK36" s="37" t="str">
        <f>IF($AB36="Да",X36*$C36,"Не применяется")</f>
        <v>Не применяется</v>
      </c>
      <c r="AL36" s="46"/>
    </row>
    <row r="37" spans="1:38" s="6" customFormat="1" ht="38.25">
      <c r="A37" s="12" t="s">
        <v>309</v>
      </c>
      <c r="B37" s="26" t="s">
        <v>310</v>
      </c>
      <c r="C37" s="31">
        <v>0.01</v>
      </c>
      <c r="D37" s="5" t="s">
        <v>188</v>
      </c>
      <c r="E37" s="16" t="s">
        <v>279</v>
      </c>
      <c r="F37" s="9" t="s">
        <v>159</v>
      </c>
      <c r="G37" s="72"/>
      <c r="H37" s="64"/>
      <c r="I37" s="72"/>
      <c r="J37" s="64"/>
      <c r="K37" s="72"/>
      <c r="L37" s="64">
        <v>0</v>
      </c>
      <c r="M37" s="72" t="s">
        <v>280</v>
      </c>
      <c r="N37" s="64">
        <v>1</v>
      </c>
      <c r="O37" s="72" t="s">
        <v>280</v>
      </c>
      <c r="P37" s="64">
        <v>1</v>
      </c>
      <c r="Q37" s="72" t="s">
        <v>280</v>
      </c>
      <c r="R37" s="64">
        <v>1</v>
      </c>
      <c r="S37" s="72" t="s">
        <v>280</v>
      </c>
      <c r="T37" s="64">
        <v>1</v>
      </c>
      <c r="U37" s="72" t="s">
        <v>280</v>
      </c>
      <c r="V37" s="64">
        <v>1</v>
      </c>
      <c r="W37" s="72" t="s">
        <v>280</v>
      </c>
      <c r="X37" s="64">
        <v>1</v>
      </c>
      <c r="Y37" s="5"/>
      <c r="Z37" s="5" t="s">
        <v>195</v>
      </c>
      <c r="AA37" s="4" t="s">
        <v>311</v>
      </c>
      <c r="AB37" s="64" t="s">
        <v>102</v>
      </c>
      <c r="AC37" s="37">
        <f>IF($AB37="Да",H37*C37,"Не применяется")</f>
        <v>0</v>
      </c>
      <c r="AD37" s="37">
        <f>IF($AB37="Да",J37*C37,"Не применяется")</f>
        <v>0</v>
      </c>
      <c r="AE37" s="37">
        <f>IF($AB37="Да",L37*$C37,"Не применяется")</f>
        <v>0</v>
      </c>
      <c r="AF37" s="37">
        <f>IF($AB37="Да",N37*$C37,"Не применяется")</f>
        <v>0.01</v>
      </c>
      <c r="AG37" s="37">
        <f>IF($AB37="Да",P37*$C37,"Не применяется")</f>
        <v>0.01</v>
      </c>
      <c r="AH37" s="37">
        <f>IF($AB37="Да",R37*$C37,"Не применяется")</f>
        <v>0.01</v>
      </c>
      <c r="AI37" s="37">
        <f>IF($AB37="Да",T37*$C37,"Не применяется")</f>
        <v>0.01</v>
      </c>
      <c r="AJ37" s="37">
        <f>IF($AB37="Да",V37*$C37,"Не применяется")</f>
        <v>0.01</v>
      </c>
      <c r="AK37" s="37">
        <f>IF($AB37="Да",X37*$C37,"Не применяется")</f>
        <v>0.01</v>
      </c>
      <c r="AL37" s="46"/>
    </row>
    <row r="38" spans="1:38" s="6" customFormat="1" ht="51.75" customHeight="1">
      <c r="A38" s="14"/>
      <c r="B38" s="3" t="s">
        <v>312</v>
      </c>
      <c r="C38" s="40">
        <f>SUM(C4:C37)</f>
        <v>1.0000000000000004</v>
      </c>
      <c r="D38" s="8"/>
      <c r="E38" s="17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AB38" s="7"/>
      <c r="AC38" s="43" t="str">
        <f>IF(AC11="Не допуск","Не допуск",IF(AC22="Не допуск","Не допуск",IF(AC29="Не допуск","Не допуск",IF(AC30="Не допуск","Не допуск",SUM(AC4:AC37)))))</f>
        <v>Не допуск</v>
      </c>
      <c r="AD38" s="43" t="str">
        <f t="shared" ref="AD38:AK38" si="0">IF(AD11="Не допуск","Не допуск",IF(AD22="Не допуск","Не допуск",IF(AD29="Не допуск","Не допуск",IF(AD30="Не допуск","Не допуск",SUM(AD4:AD37)))))</f>
        <v>Не допуск</v>
      </c>
      <c r="AE38" s="43">
        <f t="shared" si="0"/>
        <v>1.0133333333333334</v>
      </c>
      <c r="AF38" s="43">
        <f t="shared" si="0"/>
        <v>0.90333333333333343</v>
      </c>
      <c r="AG38" s="43">
        <f t="shared" si="0"/>
        <v>1.3366666666666671</v>
      </c>
      <c r="AH38" s="43">
        <f t="shared" si="0"/>
        <v>0.49999999999999994</v>
      </c>
      <c r="AI38" s="43">
        <f t="shared" si="0"/>
        <v>0.70000000000000007</v>
      </c>
      <c r="AJ38" s="43">
        <f t="shared" si="0"/>
        <v>1.1533333333333338</v>
      </c>
      <c r="AK38" s="43">
        <f t="shared" si="0"/>
        <v>1.3500000000000003</v>
      </c>
      <c r="AL38" s="46"/>
    </row>
    <row r="39" spans="1:38" s="6" customFormat="1" ht="248.25" customHeight="1">
      <c r="A39" s="14"/>
      <c r="B39" s="8"/>
      <c r="C39" s="11"/>
      <c r="D39" s="8"/>
      <c r="E39" s="17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AB39" s="7"/>
      <c r="AC39" s="39"/>
      <c r="AD39" s="39"/>
      <c r="AE39" s="39"/>
      <c r="AF39" s="39"/>
      <c r="AG39" s="39"/>
      <c r="AH39" s="39"/>
      <c r="AI39" s="39"/>
      <c r="AJ39" s="39"/>
      <c r="AK39" s="39"/>
      <c r="AL39" s="46"/>
    </row>
    <row r="157" spans="1:2">
      <c r="A157" t="s">
        <v>140</v>
      </c>
      <c r="B157" t="s">
        <v>102</v>
      </c>
    </row>
    <row r="158" spans="1:2">
      <c r="A158" t="s">
        <v>313</v>
      </c>
      <c r="B158" t="s">
        <v>206</v>
      </c>
    </row>
  </sheetData>
  <autoFilter ref="A2:AA38"/>
  <conditionalFormatting sqref="G7:AK8 G10:AK14 G16:AK20 G22:AK26 G28:AK37 G4:AK6">
    <cfRule type="containsBlanks" dxfId="31" priority="1">
      <formula>LEN(TRIM(G4))=0</formula>
    </cfRule>
  </conditionalFormatting>
  <dataValidations count="2">
    <dataValidation type="list" allowBlank="1" showInputMessage="1" showErrorMessage="1" sqref="H11 X29:X30 T29:T30 P29:P30 L29:L30 N29:N30 P11 H29:H30 J29:J30 V29:V30 X22 V22 R22 P22 N22 L22 R29:R30 J22 H22 X11 V11 T11 R11 N11 T22 L11 J11">
      <formula1>$A$157:$A$158</formula1>
    </dataValidation>
    <dataValidation type="list" allowBlank="1" showInputMessage="1" showErrorMessage="1" sqref="AB6:AB7 AB36:AB37 AB26 AB23:AB24 AB17:AB20">
      <formula1>$B$157:$B$158</formula1>
    </dataValidation>
  </dataValidations>
  <pageMargins left="0.70866141732283472" right="0.70866141732283472" top="0.74803149606299213" bottom="0.74803149606299213" header="0.31496062992125984" footer="0.31496062992125984"/>
  <pageSetup paperSize="8" scale="29" orientation="landscape" r:id="rId1"/>
  <ignoredErrors>
    <ignoredError sqref="AC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C95"/>
    <outlinePr summaryBelow="0" summaryRight="0"/>
  </sheetPr>
  <dimension ref="A1:J22"/>
  <sheetViews>
    <sheetView view="pageBreakPreview" zoomScale="60" zoomScaleNormal="85" workbookViewId="0">
      <selection activeCell="D14" sqref="D14"/>
    </sheetView>
  </sheetViews>
  <sheetFormatPr defaultColWidth="9.28515625" defaultRowHeight="15" outlineLevelRow="1"/>
  <cols>
    <col min="1" max="4" width="26.7109375" style="87" customWidth="1"/>
    <col min="5" max="5" width="84.28515625" style="87" customWidth="1"/>
    <col min="6" max="11" width="26.7109375" style="87" customWidth="1"/>
    <col min="12" max="16384" width="9.28515625" style="87"/>
  </cols>
  <sheetData>
    <row r="1" spans="1:10" ht="15.75">
      <c r="A1" s="86" t="s">
        <v>314</v>
      </c>
      <c r="B1" s="86"/>
      <c r="C1" s="86"/>
      <c r="D1" s="86"/>
      <c r="E1" s="86"/>
    </row>
    <row r="2" spans="1:10" ht="25.5" outlineLevel="1">
      <c r="A2" s="75" t="s">
        <v>315</v>
      </c>
      <c r="B2" s="299" t="s">
        <v>316</v>
      </c>
      <c r="C2" s="299"/>
      <c r="D2" s="299"/>
      <c r="E2" s="299"/>
    </row>
    <row r="3" spans="1:10" outlineLevel="1">
      <c r="A3" s="75" t="s">
        <v>317</v>
      </c>
      <c r="B3" s="299">
        <v>346016</v>
      </c>
      <c r="C3" s="299"/>
      <c r="D3" s="299"/>
      <c r="E3" s="299"/>
    </row>
    <row r="4" spans="1:10" outlineLevel="1">
      <c r="A4" s="75" t="s">
        <v>318</v>
      </c>
      <c r="B4" s="300" t="s">
        <v>319</v>
      </c>
      <c r="C4" s="300"/>
      <c r="D4" s="300"/>
      <c r="E4" s="300"/>
    </row>
    <row r="5" spans="1:10" outlineLevel="1">
      <c r="A5" s="75" t="s">
        <v>320</v>
      </c>
      <c r="B5" s="301" t="s">
        <v>321</v>
      </c>
      <c r="C5" s="301"/>
      <c r="D5" s="301"/>
      <c r="E5" s="301"/>
    </row>
    <row r="6" spans="1:10" outlineLevel="1">
      <c r="A6" s="75" t="s">
        <v>322</v>
      </c>
      <c r="B6" s="302">
        <v>2</v>
      </c>
      <c r="C6" s="302"/>
      <c r="D6" s="302"/>
      <c r="E6" s="302"/>
    </row>
    <row r="7" spans="1:10" outlineLevel="1">
      <c r="A7" s="75" t="s">
        <v>323</v>
      </c>
      <c r="B7" s="76">
        <v>145000</v>
      </c>
      <c r="C7" s="291" t="s">
        <v>324</v>
      </c>
      <c r="D7" s="292"/>
      <c r="E7" s="293"/>
    </row>
    <row r="8" spans="1:10" outlineLevel="1">
      <c r="A8" s="75" t="s">
        <v>325</v>
      </c>
      <c r="B8" s="76">
        <v>145000</v>
      </c>
      <c r="C8" s="291" t="s">
        <v>326</v>
      </c>
      <c r="D8" s="292"/>
      <c r="E8" s="293"/>
    </row>
    <row r="9" spans="1:10" ht="38.25" outlineLevel="1">
      <c r="A9" s="75" t="s">
        <v>327</v>
      </c>
      <c r="B9" s="77">
        <v>290000</v>
      </c>
      <c r="C9" s="78"/>
      <c r="D9" s="78"/>
      <c r="E9" s="79"/>
    </row>
    <row r="10" spans="1:10" ht="24.75" customHeight="1" outlineLevel="1">
      <c r="A10" s="294" t="s">
        <v>328</v>
      </c>
      <c r="B10" s="295" t="s">
        <v>329</v>
      </c>
      <c r="C10" s="295"/>
      <c r="D10" s="297" t="s">
        <v>330</v>
      </c>
      <c r="E10" s="297"/>
    </row>
    <row r="11" spans="1:10" ht="24.75" customHeight="1" outlineLevel="1">
      <c r="A11" s="294"/>
      <c r="B11" s="296"/>
      <c r="C11" s="296"/>
      <c r="D11" s="298">
        <v>15</v>
      </c>
      <c r="E11" s="298"/>
    </row>
    <row r="12" spans="1:10" s="88" customFormat="1" ht="42" customHeight="1">
      <c r="A12" s="75" t="s">
        <v>331</v>
      </c>
      <c r="B12" s="80" t="s">
        <v>332</v>
      </c>
      <c r="C12" s="80" t="s">
        <v>333</v>
      </c>
      <c r="D12" s="80" t="s">
        <v>334</v>
      </c>
      <c r="E12" s="80" t="s">
        <v>335</v>
      </c>
    </row>
    <row r="13" spans="1:10" s="88" customFormat="1" ht="87.75" customHeight="1">
      <c r="A13" s="81" t="s">
        <v>336</v>
      </c>
      <c r="B13" s="82"/>
      <c r="C13" s="83"/>
      <c r="D13" s="112" t="s">
        <v>55</v>
      </c>
      <c r="E13" s="113" t="s">
        <v>337</v>
      </c>
      <c r="F13" s="87"/>
      <c r="G13" s="87"/>
      <c r="H13" s="87"/>
      <c r="I13" s="87"/>
      <c r="J13" s="87"/>
    </row>
    <row r="14" spans="1:10" ht="80.25" customHeight="1">
      <c r="A14" s="81" t="s">
        <v>338</v>
      </c>
      <c r="B14" s="82"/>
      <c r="C14" s="83"/>
      <c r="D14" s="112" t="s">
        <v>339</v>
      </c>
      <c r="E14" s="113" t="s">
        <v>340</v>
      </c>
    </row>
    <row r="15" spans="1:10" ht="91.5" customHeight="1">
      <c r="A15" s="81" t="s">
        <v>341</v>
      </c>
      <c r="B15" s="82"/>
      <c r="C15" s="83"/>
      <c r="D15" s="112" t="s">
        <v>342</v>
      </c>
      <c r="E15" s="113" t="s">
        <v>343</v>
      </c>
    </row>
    <row r="16" spans="1:10" ht="86.25" customHeight="1">
      <c r="A16" s="81"/>
      <c r="B16" s="82"/>
      <c r="C16" s="83"/>
      <c r="D16" s="112"/>
      <c r="E16" s="113"/>
    </row>
    <row r="17" spans="1:6" ht="86.25" customHeight="1">
      <c r="A17" s="81"/>
      <c r="B17" s="82"/>
      <c r="C17" s="83"/>
      <c r="D17" s="112"/>
      <c r="E17" s="113"/>
    </row>
    <row r="18" spans="1:6" ht="86.25" customHeight="1">
      <c r="A18" s="81"/>
      <c r="B18" s="82"/>
      <c r="C18" s="83"/>
      <c r="D18" s="112"/>
      <c r="E18" s="113"/>
    </row>
    <row r="19" spans="1:6" ht="86.25" customHeight="1">
      <c r="A19" s="81"/>
      <c r="B19" s="82"/>
      <c r="C19" s="83"/>
      <c r="D19" s="112"/>
      <c r="E19" s="113"/>
    </row>
    <row r="20" spans="1:6" ht="86.25" customHeight="1">
      <c r="A20" s="81"/>
      <c r="B20" s="82"/>
      <c r="C20" s="83"/>
      <c r="D20" s="112"/>
      <c r="E20" s="113"/>
    </row>
    <row r="21" spans="1:6" ht="86.25" customHeight="1">
      <c r="A21" s="81"/>
      <c r="B21" s="82"/>
      <c r="C21" s="83"/>
      <c r="D21" s="112"/>
      <c r="E21" s="113"/>
    </row>
    <row r="22" spans="1:6">
      <c r="B22" s="90"/>
      <c r="C22" s="91"/>
      <c r="D22" s="92"/>
      <c r="E22" s="92"/>
      <c r="F22" s="89"/>
    </row>
  </sheetData>
  <mergeCells count="11">
    <mergeCell ref="C7:E7"/>
    <mergeCell ref="B2:E2"/>
    <mergeCell ref="B3:E3"/>
    <mergeCell ref="B4:E4"/>
    <mergeCell ref="B5:E5"/>
    <mergeCell ref="B6:E6"/>
    <mergeCell ref="C8:E8"/>
    <mergeCell ref="A10:A11"/>
    <mergeCell ref="B10:C11"/>
    <mergeCell ref="D10:E10"/>
    <mergeCell ref="D11:E11"/>
  </mergeCells>
  <conditionalFormatting sqref="D13:E21">
    <cfRule type="containsBlanks" dxfId="30" priority="2">
      <formula>LEN(TRIM(D13))=0</formula>
    </cfRule>
  </conditionalFormatting>
  <dataValidations count="1">
    <dataValidation type="list" allowBlank="1" showInputMessage="1" showErrorMessage="1" sqref="D13:D21">
      <formula1>"Положительное,Положительное с указанием отдельных рисков,Отрицательное"</formula1>
    </dataValidation>
  </dataValidations>
  <pageMargins left="0.7" right="0.7" top="0.75" bottom="0.75" header="0.3" footer="0.3"/>
  <pageSetup paperSize="9" scale="4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3"/>
  <sheetViews>
    <sheetView tabSelected="1" zoomScale="70" zoomScaleNormal="70" workbookViewId="0">
      <pane xSplit="4" ySplit="5" topLeftCell="E6" activePane="bottomRight" state="frozen"/>
      <selection pane="topRight" activeCell="E1" sqref="E1"/>
      <selection pane="bottomLeft" activeCell="A4" sqref="A4"/>
      <selection pane="bottomRight" activeCell="U11" sqref="U11"/>
    </sheetView>
  </sheetViews>
  <sheetFormatPr defaultColWidth="8.85546875" defaultRowHeight="15"/>
  <cols>
    <col min="1" max="1" width="17.7109375" customWidth="1"/>
    <col min="2" max="2" width="29" customWidth="1"/>
    <col min="3" max="3" width="30.7109375" customWidth="1"/>
    <col min="4" max="4" width="37" customWidth="1"/>
    <col min="5" max="5" width="19.5703125" customWidth="1"/>
    <col min="6" max="6" width="18.28515625" customWidth="1"/>
    <col min="7" max="8" width="15.5703125" customWidth="1"/>
    <col min="9" max="9" width="19.140625" customWidth="1"/>
    <col min="10" max="10" width="22.28515625" customWidth="1"/>
    <col min="11" max="14" width="15.5703125" customWidth="1"/>
    <col min="15" max="15" width="27.7109375" customWidth="1"/>
    <col min="16" max="16" width="36.7109375" customWidth="1"/>
    <col min="17" max="17" width="15.5703125" customWidth="1"/>
    <col min="18" max="18" width="16.42578125" customWidth="1"/>
    <col min="19" max="19" width="20.140625" customWidth="1"/>
    <col min="20" max="20" width="19.42578125" customWidth="1"/>
    <col min="21" max="21" width="20.85546875" customWidth="1"/>
    <col min="22" max="22" width="20" customWidth="1"/>
    <col min="23" max="25" width="21" customWidth="1"/>
    <col min="26" max="26" width="28.42578125" customWidth="1"/>
    <col min="27" max="27" width="59.7109375" customWidth="1"/>
  </cols>
  <sheetData>
    <row r="1" spans="1:55">
      <c r="A1" s="236" t="s">
        <v>344</v>
      </c>
      <c r="B1" s="239" t="s">
        <v>345</v>
      </c>
      <c r="C1" s="239" t="s">
        <v>346</v>
      </c>
      <c r="D1" s="238" t="s">
        <v>347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</row>
    <row r="2" spans="1:55" ht="38.450000000000003" customHeight="1">
      <c r="A2" s="241"/>
      <c r="B2" s="241"/>
      <c r="C2" s="241"/>
      <c r="D2" s="241"/>
      <c r="E2" s="240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</row>
    <row r="3" spans="1:55" ht="23.25">
      <c r="A3" s="307" t="s">
        <v>348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9"/>
      <c r="V3" s="228"/>
      <c r="W3" s="228"/>
      <c r="X3" s="228"/>
      <c r="Y3" s="228"/>
      <c r="Z3" s="228"/>
      <c r="AA3" s="228"/>
      <c r="AV3" s="229"/>
      <c r="AW3" s="229"/>
      <c r="AX3" s="229" t="s">
        <v>271</v>
      </c>
      <c r="AY3" s="229" t="s">
        <v>349</v>
      </c>
      <c r="AZ3" s="229" t="s">
        <v>350</v>
      </c>
      <c r="BA3" s="229" t="s">
        <v>351</v>
      </c>
      <c r="BB3" s="229" t="s">
        <v>352</v>
      </c>
      <c r="BC3" s="229">
        <v>1</v>
      </c>
    </row>
    <row r="4" spans="1:55" ht="29.45" customHeight="1">
      <c r="A4" s="225"/>
      <c r="B4" s="226"/>
      <c r="C4" s="226"/>
      <c r="D4" s="226"/>
      <c r="E4" s="310" t="s">
        <v>353</v>
      </c>
      <c r="F4" s="310"/>
      <c r="G4" s="310"/>
      <c r="H4" s="310"/>
      <c r="I4" s="310"/>
      <c r="J4" s="310"/>
      <c r="K4" s="310"/>
      <c r="L4" s="310"/>
      <c r="M4" s="304" t="s">
        <v>354</v>
      </c>
      <c r="N4" s="304"/>
      <c r="O4" s="304"/>
      <c r="P4" s="304"/>
      <c r="Q4" s="304"/>
      <c r="R4" s="310" t="s">
        <v>355</v>
      </c>
      <c r="S4" s="310"/>
      <c r="T4" s="310"/>
      <c r="U4" s="310"/>
      <c r="V4" s="310"/>
      <c r="W4" s="310"/>
      <c r="X4" s="305" t="s">
        <v>356</v>
      </c>
      <c r="Y4" s="305" t="s">
        <v>357</v>
      </c>
      <c r="Z4" s="305" t="s">
        <v>358</v>
      </c>
      <c r="AA4" s="303" t="s">
        <v>359</v>
      </c>
      <c r="AV4" s="229"/>
      <c r="AW4" s="229"/>
      <c r="AX4" s="229"/>
      <c r="AY4" s="229"/>
      <c r="AZ4" s="229"/>
      <c r="BA4" s="229"/>
      <c r="BB4" s="229"/>
      <c r="BC4" s="229">
        <v>2</v>
      </c>
    </row>
    <row r="5" spans="1:55" ht="81" customHeight="1" thickBot="1">
      <c r="A5" s="218" t="s">
        <v>360</v>
      </c>
      <c r="B5" s="218" t="s">
        <v>361</v>
      </c>
      <c r="C5" s="218" t="s">
        <v>362</v>
      </c>
      <c r="D5" s="218" t="s">
        <v>363</v>
      </c>
      <c r="E5" s="128" t="s">
        <v>364</v>
      </c>
      <c r="F5" s="128" t="s">
        <v>365</v>
      </c>
      <c r="G5" s="128" t="s">
        <v>366</v>
      </c>
      <c r="H5" s="128" t="s">
        <v>367</v>
      </c>
      <c r="I5" s="128" t="s">
        <v>368</v>
      </c>
      <c r="J5" s="128" t="s">
        <v>369</v>
      </c>
      <c r="K5" s="128" t="s">
        <v>370</v>
      </c>
      <c r="L5" s="128" t="s">
        <v>371</v>
      </c>
      <c r="M5" s="128" t="s">
        <v>372</v>
      </c>
      <c r="N5" s="128" t="s">
        <v>373</v>
      </c>
      <c r="O5" s="128" t="s">
        <v>374</v>
      </c>
      <c r="P5" s="128" t="s">
        <v>375</v>
      </c>
      <c r="Q5" s="128" t="s">
        <v>376</v>
      </c>
      <c r="R5" s="227" t="s">
        <v>377</v>
      </c>
      <c r="S5" s="128" t="s">
        <v>378</v>
      </c>
      <c r="T5" s="227" t="s">
        <v>379</v>
      </c>
      <c r="U5" s="227" t="s">
        <v>380</v>
      </c>
      <c r="V5" s="227" t="s">
        <v>381</v>
      </c>
      <c r="W5" s="227" t="s">
        <v>382</v>
      </c>
      <c r="X5" s="306"/>
      <c r="Y5" s="306"/>
      <c r="Z5" s="306"/>
      <c r="AA5" s="303"/>
      <c r="AV5" s="229"/>
      <c r="AW5" s="229"/>
      <c r="AX5" s="229"/>
      <c r="AY5" s="229"/>
      <c r="AZ5" s="229"/>
      <c r="BA5" s="229"/>
      <c r="BB5" s="229"/>
      <c r="BC5" s="229">
        <v>3</v>
      </c>
    </row>
    <row r="6" spans="1:55" ht="58.9" customHeight="1" thickBot="1">
      <c r="A6" s="128">
        <v>1</v>
      </c>
      <c r="B6" s="230" t="s">
        <v>383</v>
      </c>
      <c r="C6" s="230">
        <v>1234567890</v>
      </c>
      <c r="D6" s="232" t="s">
        <v>271</v>
      </c>
      <c r="E6" s="231"/>
      <c r="F6" s="231"/>
      <c r="G6" s="231"/>
      <c r="H6" s="231"/>
      <c r="I6" s="235" t="str">
        <f t="shared" ref="I6" si="0">IF(OR($G6=0,$G6="",E6=""),"для расчета необходимы данные",IF(E6=0,"СмНС отсутствуют",ROUND(E6/G6*2000,2)))</f>
        <v>для расчета необходимы данные</v>
      </c>
      <c r="J6" s="235" t="str">
        <f t="shared" ref="J6" si="1">IF(OR($G6=0,$G6="",F6=""),"для расчета необходимы данные",IF(F6=0,"НС отсутствуют",ROUND($F6/G6*500,2)))</f>
        <v>для расчета необходимы данные</v>
      </c>
      <c r="K6" s="235" t="str">
        <f>IF(OR($H6=0,$H6="",E6=""),"для расчета необходимы данные",ROUND(E6/$H6*100000000,2))</f>
        <v>для расчета необходимы данные</v>
      </c>
      <c r="L6" s="219" t="str">
        <f>IF(OR($H6=0,$H6="",F6=""),"для расчета необходимы данные",ROUND(F6/$H6*1000000,2))</f>
        <v>для расчета необходимы данные</v>
      </c>
      <c r="M6" s="231"/>
      <c r="N6" s="231"/>
      <c r="O6" s="219" t="str">
        <f>IF(OR($N6="",$M6="",M6=0),"для расчета необходимы данные",IF(N6=0,"служба ОТПБЭБДД отсутствует",ROUND($M6/N6,0)))</f>
        <v>для расчета необходимы данные</v>
      </c>
      <c r="P6" s="231"/>
      <c r="Q6" s="231" t="s">
        <v>352</v>
      </c>
      <c r="R6" s="233"/>
      <c r="S6" s="233"/>
      <c r="T6" s="233"/>
      <c r="U6" s="233"/>
      <c r="V6" s="219" t="str">
        <f>IF(OR($U6=0,$S6="",U6=""),"для расчета необходимы данные",ROUND(R6/$U6*100000000,2))</f>
        <v>для расчета необходимы данные</v>
      </c>
      <c r="W6" s="219" t="str">
        <f>IF(OR($U6=0,$S6="",U6=""),"для расчета необходимы данные",ROUND(S6/$U6*1000000,2))</f>
        <v>для расчета необходимы данные</v>
      </c>
      <c r="X6" s="242"/>
      <c r="Y6" s="231"/>
      <c r="Z6" s="129" t="str">
        <f>IF(Y6=1,"не допускается",IF(Y6=2,"допускается для выполнения работ только при отсутствии альтернативы",IF(Y6=3,"допускается для выполнения работ",IF(Y6=4,"допускается для выполнения работ_",IF(Y6=5,"рекомендуется для выполнения работ","для расчета необходимы данные")))))</f>
        <v>для расчета необходимы данные</v>
      </c>
      <c r="AA6" s="234"/>
      <c r="AV6" s="229"/>
      <c r="AW6" s="229"/>
      <c r="AX6" s="229"/>
      <c r="AY6" s="229"/>
      <c r="AZ6" s="229"/>
      <c r="BA6" s="229"/>
      <c r="BB6" s="229"/>
      <c r="BC6" s="229">
        <v>4</v>
      </c>
    </row>
    <row r="7" spans="1:55" ht="51.6" customHeight="1" thickBot="1">
      <c r="A7" s="128">
        <v>2</v>
      </c>
      <c r="B7" s="230" t="s">
        <v>384</v>
      </c>
      <c r="C7" s="230">
        <v>1234567890</v>
      </c>
      <c r="D7" s="232" t="s">
        <v>271</v>
      </c>
      <c r="E7" s="231"/>
      <c r="F7" s="231"/>
      <c r="G7" s="231"/>
      <c r="H7" s="231"/>
      <c r="I7" s="235" t="str">
        <f>IF(OR($G7=0,$G7="",E7=""),"для расчета необходимы данные",IF(E7=0,"СмНС отсутствуют",ROUND(E7/G7*2000,2)))</f>
        <v>для расчета необходимы данные</v>
      </c>
      <c r="J7" s="235" t="str">
        <f>IF(OR($G7=0,$G7="",F7=""),"для расчета необходимы данные",IF(F7=0,"НС отсутствуют",ROUND($F7/G7*500,2)))</f>
        <v>для расчета необходимы данные</v>
      </c>
      <c r="K7" s="235" t="str">
        <f t="shared" ref="K7" si="2">IF(OR($H7=0,$H7="",E7=""),"для расчета необходимы данные",ROUND(E7/$H7*100000000,2))</f>
        <v>для расчета необходимы данные</v>
      </c>
      <c r="L7" s="219" t="str">
        <f t="shared" ref="L7" si="3">IF(OR($H7=0,$H7="",F7=""),"для расчета необходимы данные",ROUND(F7/$H7*1000000,2))</f>
        <v>для расчета необходимы данные</v>
      </c>
      <c r="M7" s="231"/>
      <c r="N7" s="231"/>
      <c r="O7" s="219" t="str">
        <f t="shared" ref="O7" si="4">IF(OR($N7="",$M7="",M7=0),"для расчета необходимы данные",IF(N7=0,"служба ОТПБЭБДД отсутствует",ROUND($M7/N7,0)))</f>
        <v>для расчета необходимы данные</v>
      </c>
      <c r="P7" s="231"/>
      <c r="Q7" s="231" t="s">
        <v>352</v>
      </c>
      <c r="R7" s="233"/>
      <c r="S7" s="233"/>
      <c r="T7" s="233"/>
      <c r="U7" s="233"/>
      <c r="V7" s="219" t="str">
        <f>IF(OR($U7=0,$S7="",U7=""),"для расчета необходимы данные",ROUND(R7/$U7*100000000,2))</f>
        <v>для расчета необходимы данные</v>
      </c>
      <c r="W7" s="219" t="str">
        <f t="shared" ref="W7" si="5">IF(OR($U7=0,$S7="",U7=""),"для расчета необходимы данные",ROUND(S7/$U7*1000000,2))</f>
        <v>для расчета необходимы данные</v>
      </c>
      <c r="X7" s="242"/>
      <c r="Y7" s="231"/>
      <c r="Z7" s="129" t="str">
        <f t="shared" ref="Z7:Z25" si="6">IF(Y7=1,"не допускается",IF(Y7=2,"допускается для выполнения работ только при отсутствии альтернативы",IF(Y7=3,"допускается для выполнения работ",IF(Y7=4,"допускается для выполнения работ_",IF(Y7=5,"рекомендуется для выполнения работ","для расчета необходимы данные")))))</f>
        <v>для расчета необходимы данные</v>
      </c>
      <c r="AA7" s="233"/>
      <c r="AV7" s="229"/>
      <c r="AW7" s="229"/>
      <c r="AX7" s="229"/>
      <c r="AY7" s="229"/>
      <c r="AZ7" s="229"/>
      <c r="BA7" s="229"/>
      <c r="BB7" s="229"/>
      <c r="BC7" s="229">
        <v>5</v>
      </c>
    </row>
    <row r="8" spans="1:55" ht="45" customHeight="1" thickBot="1">
      <c r="A8" s="128">
        <v>3</v>
      </c>
      <c r="B8" s="230" t="s">
        <v>385</v>
      </c>
      <c r="C8" s="230">
        <v>1234567890</v>
      </c>
      <c r="D8" s="232" t="s">
        <v>271</v>
      </c>
      <c r="E8" s="231"/>
      <c r="F8" s="231"/>
      <c r="G8" s="231"/>
      <c r="H8" s="231"/>
      <c r="I8" s="235" t="str">
        <f t="shared" ref="I8:I25" si="7">IF(OR($G8=0,$G8="",E8=""),"для расчета необходимы данные",IF(E8=0,"СмНС отсутствуют",ROUND(E8/G8*2000,2)))</f>
        <v>для расчета необходимы данные</v>
      </c>
      <c r="J8" s="235" t="str">
        <f t="shared" ref="J8:J25" si="8">IF(OR($G8=0,$G8="",F8=""),"для расчета необходимы данные",IF(F8=0,"НС отсутствуют",ROUND($F8/G8*500,2)))</f>
        <v>для расчета необходимы данные</v>
      </c>
      <c r="K8" s="235" t="str">
        <f t="shared" ref="K8:K10" si="9">IF(OR($H8=0,$H8="",E8=""),"для расчета необходимы данные",ROUND(E8/$H8*100000000,2))</f>
        <v>для расчета необходимы данные</v>
      </c>
      <c r="L8" s="219" t="str">
        <f t="shared" ref="L8:L10" si="10">IF(OR($H8=0,$H8="",F8=""),"для расчета необходимы данные",ROUND(F8/$H8*1000000,2))</f>
        <v>для расчета необходимы данные</v>
      </c>
      <c r="M8" s="231"/>
      <c r="N8" s="231"/>
      <c r="O8" s="219" t="str">
        <f t="shared" ref="O8:O10" si="11">IF(OR($N8="",$M8="",M8=0),"для расчета необходимы данные",IF(N8=0,"служба ОТПБЭБДД отсутствует",ROUND($M8/N8,0)))</f>
        <v>для расчета необходимы данные</v>
      </c>
      <c r="P8" s="231"/>
      <c r="Q8" s="231" t="s">
        <v>352</v>
      </c>
      <c r="R8" s="233"/>
      <c r="S8" s="233"/>
      <c r="T8" s="233"/>
      <c r="U8" s="233"/>
      <c r="V8" s="219" t="str">
        <f t="shared" ref="V8:V10" si="12">IF(OR($U8=0,$S8="",U8=""),"для расчета необходимы данные",ROUND(R8/$U8*100000000,2))</f>
        <v>для расчета необходимы данные</v>
      </c>
      <c r="W8" s="219" t="str">
        <f t="shared" ref="W8:W10" si="13">IF(OR($U8=0,$S8="",U8=""),"для расчета необходимы данные",ROUND(S8/$U8*1000000,2))</f>
        <v>для расчета необходимы данные</v>
      </c>
      <c r="X8" s="242"/>
      <c r="Y8" s="231"/>
      <c r="Z8" s="129" t="str">
        <f t="shared" si="6"/>
        <v>для расчета необходимы данные</v>
      </c>
      <c r="AA8" s="233"/>
      <c r="AV8" s="229"/>
      <c r="AW8" s="229"/>
      <c r="AX8" s="229"/>
      <c r="AY8" s="229"/>
      <c r="AZ8" s="229"/>
      <c r="BA8" s="229"/>
      <c r="BB8" s="229"/>
      <c r="BC8" s="229"/>
    </row>
    <row r="9" spans="1:55" ht="45" customHeight="1" thickBot="1">
      <c r="A9" s="128">
        <v>4</v>
      </c>
      <c r="B9" s="230" t="s">
        <v>386</v>
      </c>
      <c r="C9" s="230">
        <v>1234567890</v>
      </c>
      <c r="D9" s="232" t="s">
        <v>271</v>
      </c>
      <c r="E9" s="231"/>
      <c r="F9" s="231"/>
      <c r="G9" s="231"/>
      <c r="H9" s="231"/>
      <c r="I9" s="235" t="str">
        <f t="shared" si="7"/>
        <v>для расчета необходимы данные</v>
      </c>
      <c r="J9" s="235" t="str">
        <f t="shared" si="8"/>
        <v>для расчета необходимы данные</v>
      </c>
      <c r="K9" s="235" t="str">
        <f t="shared" si="9"/>
        <v>для расчета необходимы данные</v>
      </c>
      <c r="L9" s="219" t="str">
        <f t="shared" si="10"/>
        <v>для расчета необходимы данные</v>
      </c>
      <c r="M9" s="231"/>
      <c r="N9" s="231"/>
      <c r="O9" s="219" t="str">
        <f t="shared" si="11"/>
        <v>для расчета необходимы данные</v>
      </c>
      <c r="P9" s="231"/>
      <c r="Q9" s="231" t="s">
        <v>352</v>
      </c>
      <c r="R9" s="233"/>
      <c r="S9" s="233"/>
      <c r="T9" s="233"/>
      <c r="U9" s="233"/>
      <c r="V9" s="219" t="str">
        <f t="shared" si="12"/>
        <v>для расчета необходимы данные</v>
      </c>
      <c r="W9" s="219" t="str">
        <f t="shared" si="13"/>
        <v>для расчета необходимы данные</v>
      </c>
      <c r="X9" s="242"/>
      <c r="Y9" s="231"/>
      <c r="Z9" s="129" t="str">
        <f t="shared" si="6"/>
        <v>для расчета необходимы данные</v>
      </c>
      <c r="AA9" s="233"/>
    </row>
    <row r="10" spans="1:55" ht="47.45" customHeight="1" thickBot="1">
      <c r="A10" s="128">
        <v>5</v>
      </c>
      <c r="B10" s="230" t="s">
        <v>387</v>
      </c>
      <c r="C10" s="230">
        <v>1234567890</v>
      </c>
      <c r="D10" s="232" t="s">
        <v>271</v>
      </c>
      <c r="E10" s="231"/>
      <c r="F10" s="231"/>
      <c r="G10" s="231"/>
      <c r="H10" s="231"/>
      <c r="I10" s="235" t="str">
        <f t="shared" si="7"/>
        <v>для расчета необходимы данные</v>
      </c>
      <c r="J10" s="235" t="str">
        <f t="shared" si="8"/>
        <v>для расчета необходимы данные</v>
      </c>
      <c r="K10" s="235" t="str">
        <f t="shared" si="9"/>
        <v>для расчета необходимы данные</v>
      </c>
      <c r="L10" s="219" t="str">
        <f t="shared" si="10"/>
        <v>для расчета необходимы данные</v>
      </c>
      <c r="M10" s="231"/>
      <c r="N10" s="231"/>
      <c r="O10" s="219" t="str">
        <f t="shared" si="11"/>
        <v>для расчета необходимы данные</v>
      </c>
      <c r="P10" s="231"/>
      <c r="Q10" s="231" t="s">
        <v>352</v>
      </c>
      <c r="R10" s="233"/>
      <c r="S10" s="233"/>
      <c r="T10" s="233"/>
      <c r="U10" s="233"/>
      <c r="V10" s="219" t="str">
        <f t="shared" si="12"/>
        <v>для расчета необходимы данные</v>
      </c>
      <c r="W10" s="219" t="str">
        <f t="shared" si="13"/>
        <v>для расчета необходимы данные</v>
      </c>
      <c r="X10" s="242"/>
      <c r="Y10" s="231"/>
      <c r="Z10" s="129" t="str">
        <f t="shared" si="6"/>
        <v>для расчета необходимы данные</v>
      </c>
      <c r="AA10" s="233"/>
    </row>
    <row r="11" spans="1:55" ht="43.5" thickBot="1">
      <c r="A11" s="128">
        <v>6</v>
      </c>
      <c r="B11" s="230" t="s">
        <v>388</v>
      </c>
      <c r="C11" s="230">
        <v>1234567890</v>
      </c>
      <c r="D11" s="232" t="s">
        <v>271</v>
      </c>
      <c r="E11" s="231"/>
      <c r="F11" s="231"/>
      <c r="G11" s="231"/>
      <c r="H11" s="231"/>
      <c r="I11" s="235" t="str">
        <f t="shared" si="7"/>
        <v>для расчета необходимы данные</v>
      </c>
      <c r="J11" s="235" t="str">
        <f t="shared" si="8"/>
        <v>для расчета необходимы данные</v>
      </c>
      <c r="K11" s="235" t="str">
        <f t="shared" ref="K11:K22" si="14">IF(OR($H11=0,$H11="",E11=""),"для расчета необходимы данные",ROUND(E11/$H11*100000000,2))</f>
        <v>для расчета необходимы данные</v>
      </c>
      <c r="L11" s="219" t="str">
        <f t="shared" ref="L11:L22" si="15">IF(OR($H11=0,$H11="",F11=""),"для расчета необходимы данные",ROUND(F11/$H11*1000000,2))</f>
        <v>для расчета необходимы данные</v>
      </c>
      <c r="M11" s="231"/>
      <c r="N11" s="231"/>
      <c r="O11" s="219" t="str">
        <f t="shared" ref="O11:O22" si="16">IF(OR($N11="",$M11="",M11=0),"для расчета необходимы данные",IF(N11=0,"служба ОТПБЭБДД отсутствует",ROUND($M11/N11,0)))</f>
        <v>для расчета необходимы данные</v>
      </c>
      <c r="P11" s="231"/>
      <c r="Q11" s="231" t="s">
        <v>352</v>
      </c>
      <c r="R11" s="233"/>
      <c r="S11" s="233"/>
      <c r="T11" s="233"/>
      <c r="U11" s="233"/>
      <c r="V11" s="219" t="str">
        <f t="shared" ref="V11:V22" si="17">IF(OR($U11=0,$S11="",U11=""),"для расчета необходимы данные",ROUND(R11/$U11*100000000,2))</f>
        <v>для расчета необходимы данные</v>
      </c>
      <c r="W11" s="219" t="str">
        <f t="shared" ref="W11:W22" si="18">IF(OR($U11=0,$S11="",U11=""),"для расчета необходимы данные",ROUND(S11/$U11*1000000,2))</f>
        <v>для расчета необходимы данные</v>
      </c>
      <c r="X11" s="242"/>
      <c r="Y11" s="231"/>
      <c r="Z11" s="129" t="str">
        <f t="shared" si="6"/>
        <v>для расчета необходимы данные</v>
      </c>
      <c r="AA11" s="233"/>
    </row>
    <row r="12" spans="1:55" ht="43.5" thickBot="1">
      <c r="A12" s="128">
        <v>7</v>
      </c>
      <c r="B12" s="230" t="s">
        <v>389</v>
      </c>
      <c r="C12" s="230">
        <v>1234567890</v>
      </c>
      <c r="D12" s="232" t="s">
        <v>271</v>
      </c>
      <c r="E12" s="231"/>
      <c r="F12" s="231"/>
      <c r="G12" s="231"/>
      <c r="H12" s="231"/>
      <c r="I12" s="235" t="str">
        <f t="shared" si="7"/>
        <v>для расчета необходимы данные</v>
      </c>
      <c r="J12" s="235" t="str">
        <f t="shared" si="8"/>
        <v>для расчета необходимы данные</v>
      </c>
      <c r="K12" s="235" t="str">
        <f t="shared" si="14"/>
        <v>для расчета необходимы данные</v>
      </c>
      <c r="L12" s="219" t="str">
        <f t="shared" si="15"/>
        <v>для расчета необходимы данные</v>
      </c>
      <c r="M12" s="231"/>
      <c r="N12" s="231"/>
      <c r="O12" s="219" t="str">
        <f t="shared" si="16"/>
        <v>для расчета необходимы данные</v>
      </c>
      <c r="P12" s="231"/>
      <c r="Q12" s="231" t="s">
        <v>352</v>
      </c>
      <c r="R12" s="233"/>
      <c r="S12" s="233"/>
      <c r="T12" s="233"/>
      <c r="U12" s="233"/>
      <c r="V12" s="219" t="str">
        <f t="shared" si="17"/>
        <v>для расчета необходимы данные</v>
      </c>
      <c r="W12" s="219" t="str">
        <f t="shared" si="18"/>
        <v>для расчета необходимы данные</v>
      </c>
      <c r="X12" s="242"/>
      <c r="Y12" s="231"/>
      <c r="Z12" s="129" t="str">
        <f t="shared" si="6"/>
        <v>для расчета необходимы данные</v>
      </c>
      <c r="AA12" s="233"/>
    </row>
    <row r="13" spans="1:55" ht="43.5" thickBot="1">
      <c r="A13" s="128">
        <v>8</v>
      </c>
      <c r="B13" s="230" t="s">
        <v>390</v>
      </c>
      <c r="C13" s="230">
        <v>1234567890</v>
      </c>
      <c r="D13" s="232" t="s">
        <v>271</v>
      </c>
      <c r="E13" s="231"/>
      <c r="F13" s="231"/>
      <c r="G13" s="231"/>
      <c r="H13" s="231"/>
      <c r="I13" s="235" t="str">
        <f t="shared" si="7"/>
        <v>для расчета необходимы данные</v>
      </c>
      <c r="J13" s="235" t="str">
        <f t="shared" si="8"/>
        <v>для расчета необходимы данные</v>
      </c>
      <c r="K13" s="235" t="str">
        <f t="shared" si="14"/>
        <v>для расчета необходимы данные</v>
      </c>
      <c r="L13" s="219" t="str">
        <f t="shared" si="15"/>
        <v>для расчета необходимы данные</v>
      </c>
      <c r="M13" s="231"/>
      <c r="N13" s="231"/>
      <c r="O13" s="219" t="str">
        <f t="shared" si="16"/>
        <v>для расчета необходимы данные</v>
      </c>
      <c r="P13" s="231"/>
      <c r="Q13" s="231" t="s">
        <v>352</v>
      </c>
      <c r="R13" s="233"/>
      <c r="S13" s="233"/>
      <c r="T13" s="233"/>
      <c r="U13" s="233"/>
      <c r="V13" s="219" t="str">
        <f t="shared" si="17"/>
        <v>для расчета необходимы данные</v>
      </c>
      <c r="W13" s="219" t="str">
        <f t="shared" si="18"/>
        <v>для расчета необходимы данные</v>
      </c>
      <c r="X13" s="242"/>
      <c r="Y13" s="231"/>
      <c r="Z13" s="129" t="str">
        <f t="shared" si="6"/>
        <v>для расчета необходимы данные</v>
      </c>
      <c r="AA13" s="233"/>
    </row>
    <row r="14" spans="1:55" ht="43.5" thickBot="1">
      <c r="A14" s="128">
        <v>9</v>
      </c>
      <c r="B14" s="230" t="s">
        <v>391</v>
      </c>
      <c r="C14" s="230">
        <v>1234567890</v>
      </c>
      <c r="D14" s="232" t="s">
        <v>271</v>
      </c>
      <c r="E14" s="231"/>
      <c r="F14" s="231"/>
      <c r="G14" s="231"/>
      <c r="H14" s="231"/>
      <c r="I14" s="235" t="str">
        <f t="shared" si="7"/>
        <v>для расчета необходимы данные</v>
      </c>
      <c r="J14" s="235" t="str">
        <f t="shared" si="8"/>
        <v>для расчета необходимы данные</v>
      </c>
      <c r="K14" s="235" t="str">
        <f t="shared" si="14"/>
        <v>для расчета необходимы данные</v>
      </c>
      <c r="L14" s="219" t="str">
        <f t="shared" si="15"/>
        <v>для расчета необходимы данные</v>
      </c>
      <c r="M14" s="231"/>
      <c r="N14" s="231"/>
      <c r="O14" s="219" t="str">
        <f t="shared" si="16"/>
        <v>для расчета необходимы данные</v>
      </c>
      <c r="P14" s="231"/>
      <c r="Q14" s="231" t="s">
        <v>352</v>
      </c>
      <c r="R14" s="233"/>
      <c r="S14" s="233"/>
      <c r="T14" s="233"/>
      <c r="U14" s="233"/>
      <c r="V14" s="219" t="str">
        <f t="shared" si="17"/>
        <v>для расчета необходимы данные</v>
      </c>
      <c r="W14" s="219" t="str">
        <f t="shared" si="18"/>
        <v>для расчета необходимы данные</v>
      </c>
      <c r="X14" s="242"/>
      <c r="Y14" s="231"/>
      <c r="Z14" s="129" t="str">
        <f t="shared" si="6"/>
        <v>для расчета необходимы данные</v>
      </c>
      <c r="AA14" s="233"/>
    </row>
    <row r="15" spans="1:55" ht="43.5" thickBot="1">
      <c r="A15" s="128">
        <v>10</v>
      </c>
      <c r="B15" s="230" t="s">
        <v>392</v>
      </c>
      <c r="C15" s="230">
        <v>1234567890</v>
      </c>
      <c r="D15" s="232" t="s">
        <v>271</v>
      </c>
      <c r="E15" s="231"/>
      <c r="F15" s="231"/>
      <c r="G15" s="231"/>
      <c r="H15" s="231"/>
      <c r="I15" s="235" t="str">
        <f t="shared" si="7"/>
        <v>для расчета необходимы данные</v>
      </c>
      <c r="J15" s="235" t="str">
        <f t="shared" si="8"/>
        <v>для расчета необходимы данные</v>
      </c>
      <c r="K15" s="235" t="str">
        <f t="shared" si="14"/>
        <v>для расчета необходимы данные</v>
      </c>
      <c r="L15" s="219" t="str">
        <f t="shared" si="15"/>
        <v>для расчета необходимы данные</v>
      </c>
      <c r="M15" s="231"/>
      <c r="N15" s="231"/>
      <c r="O15" s="219" t="str">
        <f t="shared" si="16"/>
        <v>для расчета необходимы данные</v>
      </c>
      <c r="P15" s="231"/>
      <c r="Q15" s="231" t="s">
        <v>352</v>
      </c>
      <c r="R15" s="233"/>
      <c r="S15" s="233"/>
      <c r="T15" s="233"/>
      <c r="U15" s="233"/>
      <c r="V15" s="219" t="str">
        <f t="shared" si="17"/>
        <v>для расчета необходимы данные</v>
      </c>
      <c r="W15" s="219" t="str">
        <f t="shared" si="18"/>
        <v>для расчета необходимы данные</v>
      </c>
      <c r="X15" s="242"/>
      <c r="Y15" s="231"/>
      <c r="Z15" s="129" t="str">
        <f t="shared" si="6"/>
        <v>для расчета необходимы данные</v>
      </c>
      <c r="AA15" s="233"/>
    </row>
    <row r="16" spans="1:55" ht="43.5" thickBot="1">
      <c r="A16" s="128">
        <v>11</v>
      </c>
      <c r="B16" s="230" t="s">
        <v>393</v>
      </c>
      <c r="C16" s="230">
        <v>1234567890</v>
      </c>
      <c r="D16" s="232" t="s">
        <v>271</v>
      </c>
      <c r="E16" s="231"/>
      <c r="F16" s="231"/>
      <c r="G16" s="231"/>
      <c r="H16" s="231"/>
      <c r="I16" s="235" t="str">
        <f t="shared" si="7"/>
        <v>для расчета необходимы данные</v>
      </c>
      <c r="J16" s="235" t="str">
        <f t="shared" si="8"/>
        <v>для расчета необходимы данные</v>
      </c>
      <c r="K16" s="235" t="str">
        <f t="shared" si="14"/>
        <v>для расчета необходимы данные</v>
      </c>
      <c r="L16" s="219" t="str">
        <f t="shared" si="15"/>
        <v>для расчета необходимы данные</v>
      </c>
      <c r="M16" s="231"/>
      <c r="N16" s="231"/>
      <c r="O16" s="219" t="str">
        <f t="shared" si="16"/>
        <v>для расчета необходимы данные</v>
      </c>
      <c r="P16" s="231"/>
      <c r="Q16" s="231" t="s">
        <v>352</v>
      </c>
      <c r="R16" s="233"/>
      <c r="S16" s="233"/>
      <c r="T16" s="233"/>
      <c r="U16" s="233"/>
      <c r="V16" s="219" t="str">
        <f t="shared" si="17"/>
        <v>для расчета необходимы данные</v>
      </c>
      <c r="W16" s="219" t="str">
        <f t="shared" si="18"/>
        <v>для расчета необходимы данные</v>
      </c>
      <c r="X16" s="242"/>
      <c r="Y16" s="231"/>
      <c r="Z16" s="129" t="str">
        <f t="shared" si="6"/>
        <v>для расчета необходимы данные</v>
      </c>
      <c r="AA16" s="233"/>
    </row>
    <row r="17" spans="1:27" ht="43.5" thickBot="1">
      <c r="A17" s="128">
        <v>12</v>
      </c>
      <c r="B17" s="230" t="s">
        <v>394</v>
      </c>
      <c r="C17" s="230">
        <v>1234567890</v>
      </c>
      <c r="D17" s="232" t="s">
        <v>271</v>
      </c>
      <c r="E17" s="231"/>
      <c r="F17" s="231"/>
      <c r="G17" s="231"/>
      <c r="H17" s="231"/>
      <c r="I17" s="235" t="str">
        <f t="shared" si="7"/>
        <v>для расчета необходимы данные</v>
      </c>
      <c r="J17" s="235" t="str">
        <f t="shared" si="8"/>
        <v>для расчета необходимы данные</v>
      </c>
      <c r="K17" s="235" t="str">
        <f t="shared" si="14"/>
        <v>для расчета необходимы данные</v>
      </c>
      <c r="L17" s="219" t="str">
        <f t="shared" si="15"/>
        <v>для расчета необходимы данные</v>
      </c>
      <c r="M17" s="231"/>
      <c r="N17" s="231"/>
      <c r="O17" s="219" t="str">
        <f t="shared" si="16"/>
        <v>для расчета необходимы данные</v>
      </c>
      <c r="P17" s="231"/>
      <c r="Q17" s="231" t="s">
        <v>352</v>
      </c>
      <c r="R17" s="233"/>
      <c r="S17" s="233"/>
      <c r="T17" s="233"/>
      <c r="U17" s="233"/>
      <c r="V17" s="219" t="str">
        <f t="shared" si="17"/>
        <v>для расчета необходимы данные</v>
      </c>
      <c r="W17" s="219" t="str">
        <f t="shared" si="18"/>
        <v>для расчета необходимы данные</v>
      </c>
      <c r="X17" s="242"/>
      <c r="Y17" s="231"/>
      <c r="Z17" s="129" t="str">
        <f t="shared" si="6"/>
        <v>для расчета необходимы данные</v>
      </c>
      <c r="AA17" s="233"/>
    </row>
    <row r="18" spans="1:27" ht="43.5" thickBot="1">
      <c r="A18" s="128">
        <v>13</v>
      </c>
      <c r="B18" s="230" t="s">
        <v>395</v>
      </c>
      <c r="C18" s="230">
        <v>1234567890</v>
      </c>
      <c r="D18" s="232" t="s">
        <v>271</v>
      </c>
      <c r="E18" s="231"/>
      <c r="F18" s="231"/>
      <c r="G18" s="231"/>
      <c r="H18" s="231"/>
      <c r="I18" s="235" t="str">
        <f t="shared" si="7"/>
        <v>для расчета необходимы данные</v>
      </c>
      <c r="J18" s="235" t="str">
        <f t="shared" si="8"/>
        <v>для расчета необходимы данные</v>
      </c>
      <c r="K18" s="235" t="str">
        <f t="shared" si="14"/>
        <v>для расчета необходимы данные</v>
      </c>
      <c r="L18" s="219" t="str">
        <f t="shared" si="15"/>
        <v>для расчета необходимы данные</v>
      </c>
      <c r="M18" s="231"/>
      <c r="N18" s="231"/>
      <c r="O18" s="219" t="str">
        <f t="shared" si="16"/>
        <v>для расчета необходимы данные</v>
      </c>
      <c r="P18" s="231"/>
      <c r="Q18" s="231" t="s">
        <v>352</v>
      </c>
      <c r="R18" s="233"/>
      <c r="S18" s="233"/>
      <c r="T18" s="233"/>
      <c r="U18" s="233"/>
      <c r="V18" s="219" t="str">
        <f t="shared" si="17"/>
        <v>для расчета необходимы данные</v>
      </c>
      <c r="W18" s="219" t="str">
        <f t="shared" si="18"/>
        <v>для расчета необходимы данные</v>
      </c>
      <c r="X18" s="242"/>
      <c r="Y18" s="231"/>
      <c r="Z18" s="129" t="str">
        <f t="shared" si="6"/>
        <v>для расчета необходимы данные</v>
      </c>
      <c r="AA18" s="233"/>
    </row>
    <row r="19" spans="1:27" ht="43.5" thickBot="1">
      <c r="A19" s="128">
        <v>14</v>
      </c>
      <c r="B19" s="230" t="s">
        <v>396</v>
      </c>
      <c r="C19" s="230">
        <v>1234567890</v>
      </c>
      <c r="D19" s="232" t="s">
        <v>271</v>
      </c>
      <c r="E19" s="231"/>
      <c r="F19" s="231"/>
      <c r="G19" s="231"/>
      <c r="H19" s="231"/>
      <c r="I19" s="235" t="str">
        <f t="shared" si="7"/>
        <v>для расчета необходимы данные</v>
      </c>
      <c r="J19" s="235" t="str">
        <f t="shared" si="8"/>
        <v>для расчета необходимы данные</v>
      </c>
      <c r="K19" s="235" t="str">
        <f t="shared" si="14"/>
        <v>для расчета необходимы данные</v>
      </c>
      <c r="L19" s="219" t="str">
        <f t="shared" si="15"/>
        <v>для расчета необходимы данные</v>
      </c>
      <c r="M19" s="231"/>
      <c r="N19" s="231"/>
      <c r="O19" s="219" t="str">
        <f t="shared" si="16"/>
        <v>для расчета необходимы данные</v>
      </c>
      <c r="P19" s="231"/>
      <c r="Q19" s="231" t="s">
        <v>352</v>
      </c>
      <c r="R19" s="233"/>
      <c r="S19" s="233"/>
      <c r="T19" s="233"/>
      <c r="U19" s="233"/>
      <c r="V19" s="219" t="str">
        <f t="shared" si="17"/>
        <v>для расчета необходимы данные</v>
      </c>
      <c r="W19" s="219" t="str">
        <f t="shared" si="18"/>
        <v>для расчета необходимы данные</v>
      </c>
      <c r="X19" s="242"/>
      <c r="Y19" s="231"/>
      <c r="Z19" s="129" t="str">
        <f t="shared" si="6"/>
        <v>для расчета необходимы данные</v>
      </c>
      <c r="AA19" s="233"/>
    </row>
    <row r="20" spans="1:27" ht="43.5" thickBot="1">
      <c r="A20" s="128">
        <v>15</v>
      </c>
      <c r="B20" s="230" t="s">
        <v>397</v>
      </c>
      <c r="C20" s="230">
        <v>1234567890</v>
      </c>
      <c r="D20" s="232" t="s">
        <v>271</v>
      </c>
      <c r="E20" s="231"/>
      <c r="F20" s="231"/>
      <c r="G20" s="231"/>
      <c r="H20" s="231"/>
      <c r="I20" s="235" t="str">
        <f t="shared" si="7"/>
        <v>для расчета необходимы данные</v>
      </c>
      <c r="J20" s="235" t="str">
        <f t="shared" si="8"/>
        <v>для расчета необходимы данные</v>
      </c>
      <c r="K20" s="235" t="str">
        <f t="shared" si="14"/>
        <v>для расчета необходимы данные</v>
      </c>
      <c r="L20" s="219" t="str">
        <f t="shared" si="15"/>
        <v>для расчета необходимы данные</v>
      </c>
      <c r="M20" s="231"/>
      <c r="N20" s="231"/>
      <c r="O20" s="219" t="str">
        <f t="shared" si="16"/>
        <v>для расчета необходимы данные</v>
      </c>
      <c r="P20" s="231"/>
      <c r="Q20" s="231" t="s">
        <v>352</v>
      </c>
      <c r="R20" s="233"/>
      <c r="S20" s="233"/>
      <c r="T20" s="233"/>
      <c r="U20" s="233"/>
      <c r="V20" s="219" t="str">
        <f t="shared" si="17"/>
        <v>для расчета необходимы данные</v>
      </c>
      <c r="W20" s="219" t="str">
        <f t="shared" si="18"/>
        <v>для расчета необходимы данные</v>
      </c>
      <c r="X20" s="242"/>
      <c r="Y20" s="231"/>
      <c r="Z20" s="129" t="str">
        <f t="shared" si="6"/>
        <v>для расчета необходимы данные</v>
      </c>
      <c r="AA20" s="233"/>
    </row>
    <row r="21" spans="1:27" ht="43.5" thickBot="1">
      <c r="A21" s="128">
        <v>16</v>
      </c>
      <c r="B21" s="230" t="s">
        <v>398</v>
      </c>
      <c r="C21" s="230">
        <v>1234567890</v>
      </c>
      <c r="D21" s="232" t="s">
        <v>271</v>
      </c>
      <c r="E21" s="231"/>
      <c r="F21" s="231"/>
      <c r="G21" s="231"/>
      <c r="H21" s="231"/>
      <c r="I21" s="235" t="str">
        <f t="shared" si="7"/>
        <v>для расчета необходимы данные</v>
      </c>
      <c r="J21" s="235" t="str">
        <f t="shared" si="8"/>
        <v>для расчета необходимы данные</v>
      </c>
      <c r="K21" s="235" t="str">
        <f t="shared" si="14"/>
        <v>для расчета необходимы данные</v>
      </c>
      <c r="L21" s="219" t="str">
        <f t="shared" si="15"/>
        <v>для расчета необходимы данные</v>
      </c>
      <c r="M21" s="231"/>
      <c r="N21" s="231"/>
      <c r="O21" s="219" t="str">
        <f t="shared" si="16"/>
        <v>для расчета необходимы данные</v>
      </c>
      <c r="P21" s="231"/>
      <c r="Q21" s="231" t="s">
        <v>352</v>
      </c>
      <c r="R21" s="233"/>
      <c r="S21" s="233"/>
      <c r="T21" s="233"/>
      <c r="U21" s="233"/>
      <c r="V21" s="219" t="str">
        <f t="shared" si="17"/>
        <v>для расчета необходимы данные</v>
      </c>
      <c r="W21" s="219" t="str">
        <f t="shared" si="18"/>
        <v>для расчета необходимы данные</v>
      </c>
      <c r="X21" s="242"/>
      <c r="Y21" s="231"/>
      <c r="Z21" s="129" t="str">
        <f t="shared" si="6"/>
        <v>для расчета необходимы данные</v>
      </c>
      <c r="AA21" s="233"/>
    </row>
    <row r="22" spans="1:27" ht="43.5" thickBot="1">
      <c r="A22" s="128">
        <v>17</v>
      </c>
      <c r="B22" s="230" t="s">
        <v>399</v>
      </c>
      <c r="C22" s="230">
        <v>1234567890</v>
      </c>
      <c r="D22" s="232" t="s">
        <v>271</v>
      </c>
      <c r="E22" s="231"/>
      <c r="F22" s="231"/>
      <c r="G22" s="231"/>
      <c r="H22" s="231"/>
      <c r="I22" s="235" t="str">
        <f t="shared" si="7"/>
        <v>для расчета необходимы данные</v>
      </c>
      <c r="J22" s="235" t="str">
        <f t="shared" si="8"/>
        <v>для расчета необходимы данные</v>
      </c>
      <c r="K22" s="235" t="str">
        <f t="shared" si="14"/>
        <v>для расчета необходимы данные</v>
      </c>
      <c r="L22" s="219" t="str">
        <f t="shared" si="15"/>
        <v>для расчета необходимы данные</v>
      </c>
      <c r="M22" s="231"/>
      <c r="N22" s="231"/>
      <c r="O22" s="219" t="str">
        <f t="shared" si="16"/>
        <v>для расчета необходимы данные</v>
      </c>
      <c r="P22" s="231"/>
      <c r="Q22" s="231" t="s">
        <v>352</v>
      </c>
      <c r="R22" s="233"/>
      <c r="S22" s="233"/>
      <c r="T22" s="233"/>
      <c r="U22" s="233"/>
      <c r="V22" s="219" t="str">
        <f t="shared" si="17"/>
        <v>для расчета необходимы данные</v>
      </c>
      <c r="W22" s="219" t="str">
        <f t="shared" si="18"/>
        <v>для расчета необходимы данные</v>
      </c>
      <c r="X22" s="242"/>
      <c r="Y22" s="231"/>
      <c r="Z22" s="129" t="str">
        <f t="shared" si="6"/>
        <v>для расчета необходимы данные</v>
      </c>
      <c r="AA22" s="233"/>
    </row>
    <row r="23" spans="1:27" ht="43.5" thickBot="1">
      <c r="A23" s="128">
        <v>18</v>
      </c>
      <c r="B23" s="230" t="s">
        <v>400</v>
      </c>
      <c r="C23" s="230">
        <v>1234567890</v>
      </c>
      <c r="D23" s="232" t="s">
        <v>271</v>
      </c>
      <c r="E23" s="231"/>
      <c r="F23" s="231"/>
      <c r="G23" s="231"/>
      <c r="H23" s="231"/>
      <c r="I23" s="235" t="str">
        <f t="shared" si="7"/>
        <v>для расчета необходимы данные</v>
      </c>
      <c r="J23" s="235" t="str">
        <f t="shared" si="8"/>
        <v>для расчета необходимы данные</v>
      </c>
      <c r="K23" s="235" t="str">
        <f t="shared" ref="K23:K24" si="19">IF(OR($H23=0,$H23="",E23=""),"для расчета необходимы данные",ROUND(E23/$H23*100000000,2))</f>
        <v>для расчета необходимы данные</v>
      </c>
      <c r="L23" s="219" t="str">
        <f t="shared" ref="L23:L24" si="20">IF(OR($H23=0,$H23="",F23=""),"для расчета необходимы данные",ROUND(F23/$H23*1000000,2))</f>
        <v>для расчета необходимы данные</v>
      </c>
      <c r="M23" s="231"/>
      <c r="N23" s="231"/>
      <c r="O23" s="219" t="str">
        <f t="shared" ref="O23:O24" si="21">IF(OR($N23="",$M23="",M23=0),"для расчета необходимы данные",IF(N23=0,"служба ОТПБЭБДД отсутствует",ROUND($M23/N23,0)))</f>
        <v>для расчета необходимы данные</v>
      </c>
      <c r="P23" s="231"/>
      <c r="Q23" s="231" t="s">
        <v>352</v>
      </c>
      <c r="R23" s="233"/>
      <c r="S23" s="233"/>
      <c r="T23" s="233"/>
      <c r="U23" s="233"/>
      <c r="V23" s="219" t="str">
        <f t="shared" ref="V23:V25" si="22">IF(OR($U23=0,$S23="",U23=""),"для расчета необходимы данные",ROUND(R23/$U23*100000000,2))</f>
        <v>для расчета необходимы данные</v>
      </c>
      <c r="W23" s="219" t="str">
        <f t="shared" ref="W23:W25" si="23">IF(OR($U23=0,$S23="",U23=""),"для расчета необходимы данные",ROUND(S23/$U23*1000000,2))</f>
        <v>для расчета необходимы данные</v>
      </c>
      <c r="X23" s="242"/>
      <c r="Y23" s="231"/>
      <c r="Z23" s="129" t="str">
        <f t="shared" si="6"/>
        <v>для расчета необходимы данные</v>
      </c>
      <c r="AA23" s="233"/>
    </row>
    <row r="24" spans="1:27" ht="43.5" thickBot="1">
      <c r="A24" s="128">
        <v>19</v>
      </c>
      <c r="B24" s="230" t="s">
        <v>401</v>
      </c>
      <c r="C24" s="230">
        <v>1234567890</v>
      </c>
      <c r="D24" s="232" t="s">
        <v>271</v>
      </c>
      <c r="E24" s="231"/>
      <c r="F24" s="231"/>
      <c r="G24" s="231"/>
      <c r="H24" s="231"/>
      <c r="I24" s="235" t="str">
        <f t="shared" si="7"/>
        <v>для расчета необходимы данные</v>
      </c>
      <c r="J24" s="235" t="str">
        <f t="shared" si="8"/>
        <v>для расчета необходимы данные</v>
      </c>
      <c r="K24" s="235" t="str">
        <f t="shared" si="19"/>
        <v>для расчета необходимы данные</v>
      </c>
      <c r="L24" s="219" t="str">
        <f t="shared" si="20"/>
        <v>для расчета необходимы данные</v>
      </c>
      <c r="M24" s="231"/>
      <c r="N24" s="231"/>
      <c r="O24" s="219" t="str">
        <f t="shared" si="21"/>
        <v>для расчета необходимы данные</v>
      </c>
      <c r="P24" s="231"/>
      <c r="Q24" s="231" t="s">
        <v>352</v>
      </c>
      <c r="R24" s="233"/>
      <c r="S24" s="233"/>
      <c r="T24" s="233"/>
      <c r="U24" s="233"/>
      <c r="V24" s="219" t="str">
        <f t="shared" si="22"/>
        <v>для расчета необходимы данные</v>
      </c>
      <c r="W24" s="219" t="str">
        <f t="shared" si="23"/>
        <v>для расчета необходимы данные</v>
      </c>
      <c r="X24" s="242"/>
      <c r="Y24" s="231"/>
      <c r="Z24" s="129" t="str">
        <f t="shared" si="6"/>
        <v>для расчета необходимы данные</v>
      </c>
      <c r="AA24" s="233"/>
    </row>
    <row r="25" spans="1:27" ht="43.5" thickBot="1">
      <c r="A25" s="128">
        <v>20</v>
      </c>
      <c r="B25" s="230" t="s">
        <v>402</v>
      </c>
      <c r="C25" s="230">
        <v>1234567890</v>
      </c>
      <c r="D25" s="232" t="s">
        <v>271</v>
      </c>
      <c r="E25" s="231"/>
      <c r="F25" s="231"/>
      <c r="G25" s="231"/>
      <c r="H25" s="231"/>
      <c r="I25" s="235" t="str">
        <f t="shared" si="7"/>
        <v>для расчета необходимы данные</v>
      </c>
      <c r="J25" s="235" t="str">
        <f t="shared" si="8"/>
        <v>для расчета необходимы данные</v>
      </c>
      <c r="K25" s="235" t="str">
        <f t="shared" ref="K25" si="24">IF(OR($H25=0,$H25="",E25=""),"для расчета необходимы данные",ROUND(E25/$H25*100000000,2))</f>
        <v>для расчета необходимы данные</v>
      </c>
      <c r="L25" s="219" t="str">
        <f t="shared" ref="L25" si="25">IF(OR($H25=0,$H25="",F25=""),"для расчета необходимы данные",ROUND(F25/$H25*1000000,2))</f>
        <v>для расчета необходимы данные</v>
      </c>
      <c r="M25" s="231"/>
      <c r="N25" s="231"/>
      <c r="O25" s="219" t="str">
        <f t="shared" ref="O25" si="26">IF(OR($N25="",$M25="",M25=0),"для расчета необходимы данные",IF(N25=0,"служба ОТПБЭБДД отсутствует",ROUND($M25/N25,0)))</f>
        <v>для расчета необходимы данные</v>
      </c>
      <c r="P25" s="231"/>
      <c r="Q25" s="231" t="s">
        <v>352</v>
      </c>
      <c r="R25" s="233"/>
      <c r="S25" s="233"/>
      <c r="T25" s="233"/>
      <c r="U25" s="233"/>
      <c r="V25" s="219" t="str">
        <f t="shared" si="22"/>
        <v>для расчета необходимы данные</v>
      </c>
      <c r="W25" s="219" t="str">
        <f t="shared" si="23"/>
        <v>для расчета необходимы данные</v>
      </c>
      <c r="X25" s="242"/>
      <c r="Y25" s="231"/>
      <c r="Z25" s="129" t="str">
        <f t="shared" si="6"/>
        <v>для расчета необходимы данные</v>
      </c>
      <c r="AA25" s="233"/>
    </row>
    <row r="30" spans="1:27">
      <c r="C30" s="221"/>
      <c r="D30" s="223" t="s">
        <v>403</v>
      </c>
    </row>
    <row r="31" spans="1:27">
      <c r="C31" s="222"/>
      <c r="D31" s="223" t="s">
        <v>404</v>
      </c>
    </row>
    <row r="32" spans="1:27">
      <c r="C32" s="220"/>
      <c r="D32" s="223" t="s">
        <v>405</v>
      </c>
    </row>
    <row r="33" spans="3:4">
      <c r="C33" s="224"/>
      <c r="D33" s="223" t="s">
        <v>406</v>
      </c>
    </row>
  </sheetData>
  <sheetProtection password="CF47" sheet="1" objects="1" scenarios="1" formatColumns="0" formatRows="0"/>
  <mergeCells count="8">
    <mergeCell ref="AA4:AA5"/>
    <mergeCell ref="M4:Q4"/>
    <mergeCell ref="Y4:Y5"/>
    <mergeCell ref="Z4:Z5"/>
    <mergeCell ref="A3:U3"/>
    <mergeCell ref="E4:L4"/>
    <mergeCell ref="R4:W4"/>
    <mergeCell ref="X4:X5"/>
  </mergeCells>
  <conditionalFormatting sqref="E6:AA25">
    <cfRule type="cellIs" dxfId="29" priority="6" stopIfTrue="1" operator="equal">
      <formula>""</formula>
    </cfRule>
  </conditionalFormatting>
  <conditionalFormatting sqref="Q6:Q30">
    <cfRule type="cellIs" dxfId="28" priority="63" operator="equal">
      <formula>"внесите данные"</formula>
    </cfRule>
  </conditionalFormatting>
  <conditionalFormatting sqref="Y6:Y25">
    <cfRule type="cellIs" dxfId="27" priority="7" operator="equal">
      <formula>5</formula>
    </cfRule>
    <cfRule type="cellIs" dxfId="26" priority="9" operator="equal">
      <formula>4</formula>
    </cfRule>
    <cfRule type="cellIs" dxfId="25" priority="10" operator="equal">
      <formula>3</formula>
    </cfRule>
    <cfRule type="cellIs" dxfId="24" priority="37" operator="equal">
      <formula>2</formula>
    </cfRule>
    <cfRule type="cellIs" dxfId="23" priority="38" operator="equal">
      <formula>1</formula>
    </cfRule>
  </conditionalFormatting>
  <conditionalFormatting sqref="Z6:Z25">
    <cfRule type="cellIs" dxfId="22" priority="39" operator="equal">
      <formula>"рекомендуется для выполнения работ"</formula>
    </cfRule>
    <cfRule type="cellIs" dxfId="21" priority="41" operator="equal">
      <formula>"допускается для выполнения работ_"</formula>
    </cfRule>
    <cfRule type="cellIs" dxfId="20" priority="42" operator="equal">
      <formula>"допускается для выполнения работ"</formula>
    </cfRule>
    <cfRule type="cellIs" dxfId="19" priority="61" operator="equal">
      <formula>"допускается для выполнения работ только при отсутствии альтернативы"</formula>
    </cfRule>
    <cfRule type="cellIs" dxfId="18" priority="62" operator="equal">
      <formula>"не допускается"</formula>
    </cfRule>
  </conditionalFormatting>
  <conditionalFormatting sqref="T6:T25">
    <cfRule type="cellIs" dxfId="17" priority="70" operator="lessThanOrEqual">
      <formula>10</formula>
    </cfRule>
    <cfRule type="cellIs" dxfId="16" priority="71" operator="greaterThan">
      <formula>10</formula>
    </cfRule>
  </conditionalFormatting>
  <conditionalFormatting sqref="Q6:Q25">
    <cfRule type="cellIs" dxfId="15" priority="73" operator="equal">
      <formula>"да"</formula>
    </cfRule>
    <cfRule type="cellIs" dxfId="14" priority="74" operator="equal">
      <formula>"нет"</formula>
    </cfRule>
  </conditionalFormatting>
  <conditionalFormatting sqref="O6:O25">
    <cfRule type="cellIs" dxfId="13" priority="79" operator="greaterThan">
      <formula>50</formula>
    </cfRule>
    <cfRule type="cellIs" dxfId="12" priority="80" operator="lessThanOrEqual">
      <formula>50</formula>
    </cfRule>
  </conditionalFormatting>
  <conditionalFormatting sqref="I6:I25">
    <cfRule type="cellIs" dxfId="11" priority="3" operator="equal">
      <formula>"СмНС отсутствуют"</formula>
    </cfRule>
    <cfRule type="cellIs" dxfId="10" priority="81" operator="lessThanOrEqual">
      <formula>1</formula>
    </cfRule>
    <cfRule type="cellIs" dxfId="9" priority="82" operator="greaterThan">
      <formula>1</formula>
    </cfRule>
  </conditionalFormatting>
  <conditionalFormatting sqref="J6:J25">
    <cfRule type="cellIs" dxfId="8" priority="5" operator="equal">
      <formula>"НС отсутствуют"</formula>
    </cfRule>
    <cfRule type="cellIs" dxfId="7" priority="85" operator="greaterThan">
      <formula>1</formula>
    </cfRule>
    <cfRule type="cellIs" dxfId="6" priority="96" operator="lessThanOrEqual">
      <formula>1</formula>
    </cfRule>
  </conditionalFormatting>
  <conditionalFormatting sqref="V4:V6 R6:S25 K6:K25">
    <cfRule type="cellIs" dxfId="5" priority="68" operator="equal">
      <formula>0</formula>
    </cfRule>
  </conditionalFormatting>
  <conditionalFormatting sqref="O6:O25 V6:W25 Z6:Z25 I6:L25">
    <cfRule type="cellIs" dxfId="4" priority="2" stopIfTrue="1" operator="equal">
      <formula>"для расчета необходимы данные"</formula>
    </cfRule>
  </conditionalFormatting>
  <conditionalFormatting sqref="R6:S25 K6:K25 V6:V25">
    <cfRule type="cellIs" dxfId="3" priority="69" operator="greaterThan">
      <formula>0</formula>
    </cfRule>
  </conditionalFormatting>
  <conditionalFormatting sqref="V7">
    <cfRule type="cellIs" dxfId="2" priority="1" operator="equal">
      <formula>0</formula>
    </cfRule>
  </conditionalFormatting>
  <conditionalFormatting sqref="W6:W25 L6:L25">
    <cfRule type="cellIs" dxfId="1" priority="64" operator="lessThanOrEqual">
      <formula>0.24</formula>
    </cfRule>
    <cfRule type="cellIs" dxfId="0" priority="65" operator="greaterThan">
      <formula>0.24</formula>
    </cfRule>
  </conditionalFormatting>
  <dataValidations count="2">
    <dataValidation type="list" allowBlank="1" showInputMessage="1" showErrorMessage="1" sqref="Q6:Q25">
      <formula1>"да,нет,внесите данные"</formula1>
    </dataValidation>
    <dataValidation type="list" allowBlank="1" showInputMessage="1" showErrorMessage="1" sqref="Y6:Y25">
      <formula1>OFFSET(BC$3,0,0,IF(OR(AND(OR(I6=BA$3,J6=BA$3,K6=BA$3,L6=$BA$3),OR(V6=BA$3,W6=$BA$3)),OR(O6=BA$3,Q6=BB$3,P6="")),1,IF(Q6="нет",1,IF(U6&lt;20000,IF(AND(OR(I6=AY$3,I6&lt;=1),OR(J6=AZ$3, J6&lt;=1)),3,2),IF(OR(R6&lt;&gt;0,S6&lt;&gt;0,T6&gt;10),2,IF(T6&gt;3,3,5))))),1)</formula1>
    </dataValidation>
  </dataValidations>
  <pageMargins left="0.7" right="0.7" top="0.75" bottom="0.75" header="0.3" footer="0.3"/>
  <pageSetup paperSize="9" orientation="portrait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7" sqref="B47"/>
    </sheetView>
  </sheetViews>
  <sheetFormatPr defaultRowHeight="1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32"/>
  <sheetViews>
    <sheetView topLeftCell="A3" zoomScale="80" zoomScaleNormal="80" workbookViewId="0">
      <selection activeCell="K19" sqref="K19:K27"/>
    </sheetView>
  </sheetViews>
  <sheetFormatPr defaultColWidth="9.140625" defaultRowHeight="15.75"/>
  <cols>
    <col min="1" max="2" width="9.140625" style="130"/>
    <col min="3" max="3" width="37.140625" style="130" customWidth="1"/>
    <col min="4" max="4" width="15" style="130" customWidth="1"/>
    <col min="5" max="5" width="20.140625" style="130" customWidth="1"/>
    <col min="6" max="6" width="14.5703125" style="130" customWidth="1"/>
    <col min="7" max="9" width="13.28515625" style="130" customWidth="1"/>
    <col min="10" max="10" width="19.5703125" style="130" customWidth="1"/>
    <col min="11" max="11" width="15" style="130" customWidth="1"/>
    <col min="12" max="13" width="15.28515625" style="130" customWidth="1"/>
    <col min="14" max="14" width="14.42578125" style="130" customWidth="1"/>
    <col min="15" max="15" width="13.42578125" style="130" customWidth="1"/>
    <col min="16" max="16" width="14.42578125" style="130" customWidth="1"/>
    <col min="17" max="17" width="17.5703125" style="130" customWidth="1"/>
    <col min="18" max="16384" width="9.140625" style="130"/>
  </cols>
  <sheetData>
    <row r="3" spans="2:17">
      <c r="C3" s="130" t="s">
        <v>407</v>
      </c>
      <c r="J3" s="131"/>
    </row>
    <row r="4" spans="2:17">
      <c r="B4" s="132">
        <v>1</v>
      </c>
      <c r="C4" s="132" t="s">
        <v>408</v>
      </c>
      <c r="D4" s="133">
        <v>18307</v>
      </c>
      <c r="E4" s="134">
        <f>D4/$D$7</f>
        <v>9.9121781127498754E-2</v>
      </c>
      <c r="F4" s="135"/>
    </row>
    <row r="5" spans="2:17">
      <c r="B5" s="132">
        <v>2</v>
      </c>
      <c r="C5" s="132" t="s">
        <v>409</v>
      </c>
      <c r="D5" s="133">
        <v>5118</v>
      </c>
      <c r="E5" s="134">
        <f>D5/$D$7</f>
        <v>2.7710999935026962E-2</v>
      </c>
      <c r="F5" s="135"/>
    </row>
    <row r="6" spans="2:17">
      <c r="B6" s="132">
        <v>3</v>
      </c>
      <c r="C6" s="132" t="s">
        <v>410</v>
      </c>
      <c r="D6" s="133">
        <v>161267</v>
      </c>
      <c r="E6" s="134">
        <f>D6/$D$7</f>
        <v>0.87316721893747429</v>
      </c>
      <c r="F6" s="135"/>
    </row>
    <row r="7" spans="2:17">
      <c r="B7" s="132"/>
      <c r="C7" s="132" t="s">
        <v>411</v>
      </c>
      <c r="D7" s="136">
        <f>SUM(D4:D6)</f>
        <v>184692</v>
      </c>
      <c r="E7" s="132"/>
    </row>
    <row r="8" spans="2:17">
      <c r="B8" s="132"/>
      <c r="C8" s="132" t="s">
        <v>412</v>
      </c>
      <c r="D8" s="136">
        <v>3585</v>
      </c>
      <c r="E8" s="132"/>
    </row>
    <row r="9" spans="2:17">
      <c r="J9" s="312" t="s">
        <v>413</v>
      </c>
      <c r="K9" s="313"/>
      <c r="L9" s="312" t="s">
        <v>414</v>
      </c>
      <c r="M9" s="313"/>
      <c r="N9" s="312" t="s">
        <v>415</v>
      </c>
      <c r="O9" s="313"/>
      <c r="P9" s="312" t="s">
        <v>416</v>
      </c>
      <c r="Q9" s="313"/>
    </row>
    <row r="10" spans="2:17" ht="31.5">
      <c r="B10" s="137" t="s">
        <v>417</v>
      </c>
      <c r="C10" s="137" t="s">
        <v>418</v>
      </c>
      <c r="D10" s="137"/>
      <c r="E10" s="137"/>
      <c r="F10" s="137"/>
      <c r="G10" s="137"/>
      <c r="H10" s="137"/>
      <c r="I10" s="137"/>
      <c r="J10" s="137"/>
      <c r="K10" s="138" t="e">
        <f>#REF!/1000</f>
        <v>#REF!</v>
      </c>
      <c r="L10" s="138"/>
      <c r="M10" s="138">
        <v>56255</v>
      </c>
      <c r="N10" s="138"/>
      <c r="O10" s="138">
        <f>86622594/1000</f>
        <v>86622.593999999997</v>
      </c>
      <c r="P10" s="138"/>
      <c r="Q10" s="138" t="e">
        <f>#REF!/1000</f>
        <v>#REF!</v>
      </c>
    </row>
    <row r="11" spans="2:17" ht="47.25">
      <c r="B11" s="137" t="s">
        <v>417</v>
      </c>
      <c r="C11" s="137" t="s">
        <v>419</v>
      </c>
      <c r="D11" s="137"/>
      <c r="E11" s="137"/>
      <c r="F11" s="137"/>
      <c r="G11" s="137"/>
      <c r="H11" s="137"/>
      <c r="I11" s="137"/>
      <c r="J11" s="137"/>
      <c r="K11" s="138" t="e">
        <f>#REF!/1000</f>
        <v>#REF!</v>
      </c>
      <c r="L11" s="138"/>
      <c r="M11" s="138">
        <v>559</v>
      </c>
      <c r="N11" s="138"/>
      <c r="O11" s="138">
        <v>1417</v>
      </c>
      <c r="P11" s="138"/>
      <c r="Q11" s="138" t="e">
        <f>#REF!/1000</f>
        <v>#REF!</v>
      </c>
    </row>
    <row r="12" spans="2:17" ht="94.5">
      <c r="B12" s="137"/>
      <c r="C12" s="137" t="s">
        <v>420</v>
      </c>
      <c r="D12" s="314" t="s">
        <v>421</v>
      </c>
      <c r="E12" s="315"/>
      <c r="F12" s="139" t="s">
        <v>422</v>
      </c>
      <c r="G12" s="316" t="s">
        <v>423</v>
      </c>
      <c r="H12" s="317"/>
      <c r="I12" s="318"/>
      <c r="J12" s="137" t="s">
        <v>424</v>
      </c>
      <c r="K12" s="137" t="s">
        <v>425</v>
      </c>
      <c r="L12" s="137" t="s">
        <v>424</v>
      </c>
      <c r="M12" s="137" t="s">
        <v>425</v>
      </c>
      <c r="N12" s="137" t="s">
        <v>424</v>
      </c>
      <c r="O12" s="137" t="s">
        <v>425</v>
      </c>
      <c r="P12" s="137" t="s">
        <v>424</v>
      </c>
      <c r="Q12" s="137" t="s">
        <v>425</v>
      </c>
    </row>
    <row r="13" spans="2:17" ht="94.5">
      <c r="B13" s="140"/>
      <c r="C13" s="141"/>
      <c r="D13" s="139" t="s">
        <v>424</v>
      </c>
      <c r="E13" s="139" t="s">
        <v>425</v>
      </c>
      <c r="F13" s="139"/>
      <c r="G13" s="142" t="s">
        <v>426</v>
      </c>
      <c r="H13" s="142" t="s">
        <v>427</v>
      </c>
      <c r="I13" s="142" t="s">
        <v>428</v>
      </c>
      <c r="J13" s="141"/>
      <c r="K13" s="141"/>
      <c r="L13" s="141"/>
      <c r="M13" s="141"/>
      <c r="N13" s="141"/>
      <c r="O13" s="143"/>
      <c r="P13" s="141"/>
      <c r="Q13" s="143"/>
    </row>
    <row r="14" spans="2:17">
      <c r="B14" s="140"/>
      <c r="C14" s="141" t="s">
        <v>429</v>
      </c>
      <c r="D14" s="144"/>
      <c r="E14" s="144"/>
      <c r="F14" s="144"/>
      <c r="G14" s="145"/>
      <c r="H14" s="145"/>
      <c r="I14" s="145"/>
      <c r="J14" s="141">
        <v>26.51</v>
      </c>
      <c r="K14" s="143"/>
      <c r="L14" s="141">
        <v>33.53</v>
      </c>
      <c r="M14" s="143"/>
      <c r="N14" s="141">
        <v>57.63</v>
      </c>
      <c r="O14" s="143"/>
      <c r="P14" s="161" t="e">
        <f>#REF!</f>
        <v>#REF!</v>
      </c>
      <c r="Q14" s="143"/>
    </row>
    <row r="15" spans="2:17">
      <c r="B15" s="140"/>
      <c r="C15" s="141" t="s">
        <v>430</v>
      </c>
      <c r="D15" s="144"/>
      <c r="E15" s="144"/>
      <c r="F15" s="144"/>
      <c r="G15" s="145"/>
      <c r="H15" s="145"/>
      <c r="I15" s="145"/>
      <c r="J15" s="141">
        <v>26.52</v>
      </c>
      <c r="K15" s="143"/>
      <c r="L15" s="141">
        <v>15</v>
      </c>
      <c r="M15" s="143"/>
      <c r="N15" s="141">
        <v>37.99</v>
      </c>
      <c r="O15" s="143"/>
      <c r="P15" s="161" t="e">
        <f>#REF!</f>
        <v>#REF!</v>
      </c>
      <c r="Q15" s="143"/>
    </row>
    <row r="16" spans="2:17">
      <c r="B16" s="140"/>
      <c r="C16" s="141" t="s">
        <v>431</v>
      </c>
      <c r="D16" s="144"/>
      <c r="E16" s="144"/>
      <c r="F16" s="144"/>
      <c r="G16" s="145"/>
      <c r="H16" s="145"/>
      <c r="I16" s="145"/>
      <c r="J16" s="146" t="e">
        <f>(K10+K11)*1000/(D7+D8)</f>
        <v>#REF!</v>
      </c>
      <c r="K16" s="143" t="e">
        <f>J16*24*10</f>
        <v>#REF!</v>
      </c>
      <c r="L16" s="147">
        <f>(M10+M11)*1000/(D7+D8)</f>
        <v>301.75751685017286</v>
      </c>
      <c r="M16" s="146">
        <f>L16*24*10</f>
        <v>72421.804044041492</v>
      </c>
      <c r="N16" s="160">
        <f>(O10+O11)*1000/(D7+D8)</f>
        <v>467.6067390068888</v>
      </c>
      <c r="O16" s="143">
        <f>N16*240</f>
        <v>112225.61736165331</v>
      </c>
      <c r="P16" s="160" t="e">
        <f>(Q10+Q11)*1000/(D7+D8)</f>
        <v>#REF!</v>
      </c>
      <c r="Q16" s="143" t="e">
        <f>P16*240</f>
        <v>#REF!</v>
      </c>
    </row>
    <row r="17" spans="2:19">
      <c r="B17" s="140"/>
      <c r="C17" s="141" t="s">
        <v>432</v>
      </c>
      <c r="D17" s="144"/>
      <c r="E17" s="144"/>
      <c r="F17" s="144"/>
      <c r="G17" s="145"/>
      <c r="H17" s="145"/>
      <c r="I17" s="145"/>
      <c r="J17" s="148" t="e">
        <f>K10*1000/D7</f>
        <v>#REF!</v>
      </c>
      <c r="K17" s="149" t="e">
        <f t="shared" ref="K17:M18" si="0">J17*240</f>
        <v>#REF!</v>
      </c>
      <c r="L17" s="148">
        <f>M10*1000/D7</f>
        <v>304.58817923894918</v>
      </c>
      <c r="M17" s="149">
        <f t="shared" si="0"/>
        <v>73101.163017347804</v>
      </c>
      <c r="N17" s="148">
        <f>O10*1000/D7</f>
        <v>469.01107790267037</v>
      </c>
      <c r="O17" s="149">
        <f>N17*240</f>
        <v>112562.65869664089</v>
      </c>
      <c r="P17" s="148" t="e">
        <f>Q10*1000/D7</f>
        <v>#REF!</v>
      </c>
      <c r="Q17" s="149" t="e">
        <f>P17*240</f>
        <v>#REF!</v>
      </c>
      <c r="S17" s="131"/>
    </row>
    <row r="18" spans="2:19">
      <c r="B18" s="140"/>
      <c r="C18" s="141" t="s">
        <v>433</v>
      </c>
      <c r="D18" s="144"/>
      <c r="E18" s="144"/>
      <c r="F18" s="144"/>
      <c r="G18" s="145"/>
      <c r="H18" s="145"/>
      <c r="I18" s="145"/>
      <c r="J18" s="148" t="e">
        <f>K11*1000/(D8*0.8)</f>
        <v>#REF!</v>
      </c>
      <c r="K18" s="149" t="e">
        <f t="shared" si="0"/>
        <v>#REF!</v>
      </c>
      <c r="L18" s="150">
        <f>M11*1000/(D8*0.8)</f>
        <v>194.90934449093444</v>
      </c>
      <c r="M18" s="149">
        <f t="shared" si="0"/>
        <v>46778.242677824266</v>
      </c>
      <c r="N18" s="150">
        <f>O11*1000/(D8*0.8)</f>
        <v>494.07252440725244</v>
      </c>
      <c r="O18" s="149">
        <f>N18*240</f>
        <v>118577.40585774058</v>
      </c>
      <c r="P18" s="148" t="e">
        <f>Q11*1000/(D8*0.8)</f>
        <v>#REF!</v>
      </c>
      <c r="Q18" s="149" t="e">
        <f>P18*240</f>
        <v>#REF!</v>
      </c>
    </row>
    <row r="19" spans="2:19">
      <c r="B19" s="132">
        <v>1</v>
      </c>
      <c r="C19" s="132" t="s">
        <v>434</v>
      </c>
      <c r="D19" s="151">
        <v>428.51444444444445</v>
      </c>
      <c r="E19" s="152">
        <f>D19*240</f>
        <v>102843.46666666667</v>
      </c>
      <c r="F19" s="153">
        <v>2.017491813110505E-2</v>
      </c>
      <c r="G19" s="145">
        <v>350</v>
      </c>
      <c r="H19" s="154">
        <v>472.36333333333329</v>
      </c>
      <c r="I19" s="145">
        <v>463.18</v>
      </c>
      <c r="J19" s="155">
        <v>243</v>
      </c>
      <c r="K19" s="156">
        <f>J19*240</f>
        <v>58320</v>
      </c>
      <c r="L19" s="157">
        <v>350</v>
      </c>
      <c r="M19" s="132">
        <f>L19*240</f>
        <v>84000</v>
      </c>
      <c r="N19" s="157">
        <v>450</v>
      </c>
      <c r="O19" s="132">
        <f>N19*240</f>
        <v>108000</v>
      </c>
      <c r="P19" s="157"/>
      <c r="Q19" s="132"/>
    </row>
    <row r="20" spans="2:19">
      <c r="B20" s="132">
        <v>2</v>
      </c>
      <c r="C20" s="132" t="s">
        <v>435</v>
      </c>
      <c r="D20" s="151">
        <v>434.89111111111106</v>
      </c>
      <c r="E20" s="152">
        <f t="shared" ref="E20:E27" si="1">D20*240</f>
        <v>104373.86666666665</v>
      </c>
      <c r="F20" s="153">
        <v>6.0524754393315151E-2</v>
      </c>
      <c r="G20" s="145">
        <v>300</v>
      </c>
      <c r="H20" s="154">
        <v>472.36333333333329</v>
      </c>
      <c r="I20" s="145">
        <v>532.30999999999995</v>
      </c>
      <c r="J20" s="155">
        <v>255</v>
      </c>
      <c r="K20" s="156">
        <f t="shared" ref="K20:K27" si="2">J20*240</f>
        <v>61200</v>
      </c>
      <c r="L20" s="157">
        <v>300</v>
      </c>
      <c r="M20" s="132">
        <f t="shared" ref="M20:M27" si="3">L20*240</f>
        <v>72000</v>
      </c>
      <c r="N20" s="157">
        <v>355</v>
      </c>
      <c r="O20" s="132">
        <f t="shared" ref="O20:O27" si="4">N20*240</f>
        <v>85200</v>
      </c>
      <c r="P20" s="157"/>
      <c r="Q20" s="132"/>
    </row>
    <row r="21" spans="2:19">
      <c r="B21" s="132">
        <v>3</v>
      </c>
      <c r="C21" s="132" t="s">
        <v>436</v>
      </c>
      <c r="D21" s="151">
        <v>518.15222222222212</v>
      </c>
      <c r="E21" s="152">
        <f t="shared" si="1"/>
        <v>124356.53333333331</v>
      </c>
      <c r="F21" s="153">
        <v>0.12091185358394564</v>
      </c>
      <c r="G21" s="145">
        <v>400</v>
      </c>
      <c r="H21" s="154">
        <v>532.27666666666664</v>
      </c>
      <c r="I21" s="145">
        <v>622.17999999999995</v>
      </c>
      <c r="J21" s="155">
        <v>273</v>
      </c>
      <c r="K21" s="156">
        <f t="shared" si="2"/>
        <v>65520</v>
      </c>
      <c r="L21" s="157">
        <v>400</v>
      </c>
      <c r="M21" s="132">
        <f t="shared" si="3"/>
        <v>96000</v>
      </c>
      <c r="N21" s="157">
        <v>480</v>
      </c>
      <c r="O21" s="132">
        <f t="shared" si="4"/>
        <v>115200</v>
      </c>
      <c r="P21" s="157"/>
      <c r="Q21" s="132"/>
    </row>
    <row r="22" spans="2:19">
      <c r="B22" s="132">
        <v>4</v>
      </c>
      <c r="C22" s="132" t="s">
        <v>437</v>
      </c>
      <c r="D22" s="151">
        <v>431.81888888888892</v>
      </c>
      <c r="E22" s="152">
        <f t="shared" si="1"/>
        <v>103636.53333333334</v>
      </c>
      <c r="F22" s="153">
        <v>0.36273556075183694</v>
      </c>
      <c r="G22" s="145">
        <v>300</v>
      </c>
      <c r="H22" s="154">
        <v>532.27666666666664</v>
      </c>
      <c r="I22" s="145">
        <v>463.18</v>
      </c>
      <c r="J22" s="155">
        <v>286</v>
      </c>
      <c r="K22" s="156">
        <f t="shared" si="2"/>
        <v>68640</v>
      </c>
      <c r="L22" s="157">
        <v>300</v>
      </c>
      <c r="M22" s="132">
        <f t="shared" si="3"/>
        <v>72000</v>
      </c>
      <c r="N22" s="157">
        <v>355</v>
      </c>
      <c r="O22" s="132">
        <f t="shared" si="4"/>
        <v>85200</v>
      </c>
      <c r="P22" s="157"/>
      <c r="Q22" s="132"/>
    </row>
    <row r="23" spans="2:19">
      <c r="B23" s="132">
        <v>5</v>
      </c>
      <c r="C23" s="132" t="s">
        <v>438</v>
      </c>
      <c r="D23" s="151">
        <v>354.49888888888887</v>
      </c>
      <c r="E23" s="152">
        <f t="shared" si="1"/>
        <v>85079.733333333323</v>
      </c>
      <c r="F23" s="153">
        <v>2.3208392675110399E-2</v>
      </c>
      <c r="G23" s="145">
        <v>250</v>
      </c>
      <c r="H23" s="154">
        <v>402.16666666666669</v>
      </c>
      <c r="I23" s="145">
        <v>411.33</v>
      </c>
      <c r="J23" s="155">
        <v>243</v>
      </c>
      <c r="K23" s="156">
        <f t="shared" si="2"/>
        <v>58320</v>
      </c>
      <c r="L23" s="157">
        <v>250</v>
      </c>
      <c r="M23" s="132">
        <f t="shared" si="3"/>
        <v>60000</v>
      </c>
      <c r="N23" s="157">
        <v>355</v>
      </c>
      <c r="O23" s="132">
        <f t="shared" si="4"/>
        <v>85200</v>
      </c>
      <c r="P23" s="157"/>
      <c r="Q23" s="132"/>
    </row>
    <row r="24" spans="2:19">
      <c r="B24" s="132">
        <v>6</v>
      </c>
      <c r="C24" s="132" t="s">
        <v>439</v>
      </c>
      <c r="D24" s="151">
        <v>411.49222222222221</v>
      </c>
      <c r="E24" s="152">
        <f t="shared" si="1"/>
        <v>98758.133333333331</v>
      </c>
      <c r="F24" s="153">
        <v>7.5143808754907032E-2</v>
      </c>
      <c r="G24" s="145">
        <v>300</v>
      </c>
      <c r="H24" s="154">
        <v>402.16666666666669</v>
      </c>
      <c r="I24" s="145">
        <v>532.30999999999995</v>
      </c>
      <c r="J24" s="155">
        <v>282</v>
      </c>
      <c r="K24" s="156">
        <f t="shared" si="2"/>
        <v>67680</v>
      </c>
      <c r="L24" s="157">
        <v>300</v>
      </c>
      <c r="M24" s="132">
        <f t="shared" si="3"/>
        <v>72000</v>
      </c>
      <c r="N24" s="157">
        <v>355</v>
      </c>
      <c r="O24" s="132">
        <f t="shared" si="4"/>
        <v>85200</v>
      </c>
      <c r="P24" s="157"/>
      <c r="Q24" s="132"/>
    </row>
    <row r="25" spans="2:19">
      <c r="B25" s="132">
        <v>7</v>
      </c>
      <c r="C25" s="132" t="s">
        <v>440</v>
      </c>
      <c r="D25" s="151">
        <v>451.55777777777774</v>
      </c>
      <c r="E25" s="152">
        <f t="shared" si="1"/>
        <v>108373.86666666665</v>
      </c>
      <c r="F25" s="153">
        <v>0.14352651298010907</v>
      </c>
      <c r="G25" s="145">
        <v>350</v>
      </c>
      <c r="H25" s="154">
        <v>472.36333333333329</v>
      </c>
      <c r="I25" s="145">
        <v>532.30999999999995</v>
      </c>
      <c r="J25" s="155">
        <v>292</v>
      </c>
      <c r="K25" s="156">
        <f t="shared" si="2"/>
        <v>70080</v>
      </c>
      <c r="L25" s="157">
        <v>350</v>
      </c>
      <c r="M25" s="132">
        <f t="shared" si="3"/>
        <v>84000</v>
      </c>
      <c r="N25" s="157">
        <v>355</v>
      </c>
      <c r="O25" s="132">
        <f t="shared" si="4"/>
        <v>85200</v>
      </c>
      <c r="P25" s="157"/>
      <c r="Q25" s="132"/>
    </row>
    <row r="26" spans="2:19">
      <c r="B26" s="132">
        <v>8</v>
      </c>
      <c r="C26" s="132" t="s">
        <v>441</v>
      </c>
      <c r="D26" s="151">
        <v>355.64222222222224</v>
      </c>
      <c r="E26" s="152">
        <f t="shared" si="1"/>
        <v>85354.133333333331</v>
      </c>
      <c r="F26" s="153">
        <v>0.16720421220983794</v>
      </c>
      <c r="G26" s="145">
        <v>300</v>
      </c>
      <c r="H26" s="154">
        <v>402.16666666666669</v>
      </c>
      <c r="I26" s="145">
        <v>364.76</v>
      </c>
      <c r="J26" s="155">
        <v>273</v>
      </c>
      <c r="K26" s="156">
        <f t="shared" si="2"/>
        <v>65520</v>
      </c>
      <c r="L26" s="157">
        <v>300</v>
      </c>
      <c r="M26" s="132">
        <f t="shared" si="3"/>
        <v>72000</v>
      </c>
      <c r="N26" s="157">
        <v>355</v>
      </c>
      <c r="O26" s="132">
        <f t="shared" si="4"/>
        <v>85200</v>
      </c>
      <c r="P26" s="157"/>
      <c r="Q26" s="132"/>
    </row>
    <row r="27" spans="2:19">
      <c r="B27" s="132">
        <v>9</v>
      </c>
      <c r="C27" s="132" t="s">
        <v>442</v>
      </c>
      <c r="D27" s="151">
        <v>395.18111111111108</v>
      </c>
      <c r="E27" s="152">
        <f t="shared" si="1"/>
        <v>94843.46666666666</v>
      </c>
      <c r="F27" s="153">
        <v>2.6569986519832684E-2</v>
      </c>
      <c r="G27" s="145">
        <v>250</v>
      </c>
      <c r="H27" s="154">
        <v>472.36333333333329</v>
      </c>
      <c r="I27" s="145">
        <v>463.18</v>
      </c>
      <c r="J27" s="155">
        <v>243</v>
      </c>
      <c r="K27" s="156">
        <f t="shared" si="2"/>
        <v>58320</v>
      </c>
      <c r="L27" s="157">
        <v>250</v>
      </c>
      <c r="M27" s="132">
        <f t="shared" si="3"/>
        <v>60000</v>
      </c>
      <c r="N27" s="157">
        <v>355</v>
      </c>
      <c r="O27" s="132">
        <f t="shared" si="4"/>
        <v>85200</v>
      </c>
      <c r="P27" s="157"/>
      <c r="Q27" s="132"/>
    </row>
    <row r="28" spans="2:19">
      <c r="J28" s="158"/>
      <c r="K28" s="131"/>
      <c r="L28" s="159"/>
    </row>
    <row r="30" spans="2:19">
      <c r="B30" s="311"/>
      <c r="C30" s="311"/>
      <c r="D30" s="311"/>
      <c r="E30" s="311"/>
      <c r="F30" s="311"/>
      <c r="G30" s="311"/>
      <c r="H30" s="311"/>
      <c r="I30" s="311"/>
      <c r="J30" s="311"/>
      <c r="K30" s="311"/>
    </row>
    <row r="31" spans="2:19">
      <c r="J31" s="131"/>
    </row>
    <row r="32" spans="2:19">
      <c r="J32" s="131"/>
    </row>
  </sheetData>
  <mergeCells count="7">
    <mergeCell ref="B30:K30"/>
    <mergeCell ref="J9:K9"/>
    <mergeCell ref="L9:M9"/>
    <mergeCell ref="N9:O9"/>
    <mergeCell ref="P9:Q9"/>
    <mergeCell ref="D12:E12"/>
    <mergeCell ref="G12:I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L53"/>
  <sheetViews>
    <sheetView showGridLines="0" zoomScaleNormal="100" zoomScaleSheetLayoutView="110" workbookViewId="0">
      <selection activeCell="B23" sqref="B23"/>
    </sheetView>
  </sheetViews>
  <sheetFormatPr defaultColWidth="9.140625" defaultRowHeight="12.75"/>
  <cols>
    <col min="1" max="1" width="67.5703125" style="162" customWidth="1"/>
    <col min="2" max="2" width="16" style="162" customWidth="1"/>
    <col min="3" max="3" width="10.85546875" style="162" hidden="1" customWidth="1"/>
    <col min="4" max="4" width="23.140625" style="162" customWidth="1"/>
    <col min="5" max="5" width="21.5703125" style="162" customWidth="1"/>
    <col min="6" max="7" width="21.140625" style="162" customWidth="1"/>
    <col min="8" max="18" width="15.5703125" style="162" customWidth="1"/>
    <col min="19" max="16384" width="9.140625" style="162"/>
  </cols>
  <sheetData>
    <row r="1" spans="1:12" ht="20.25" customHeight="1">
      <c r="D1" s="319" t="s">
        <v>443</v>
      </c>
      <c r="E1" s="319"/>
      <c r="F1" s="163"/>
      <c r="G1" s="163"/>
    </row>
    <row r="2" spans="1:12" ht="60.75" customHeight="1">
      <c r="A2" s="217" t="s">
        <v>444</v>
      </c>
      <c r="B2" s="217" t="e">
        <f>#REF!</f>
        <v>#REF!</v>
      </c>
      <c r="C2" s="217"/>
      <c r="D2" s="217"/>
      <c r="E2" s="217"/>
      <c r="F2" s="217"/>
    </row>
    <row r="3" spans="1:12" ht="15.75">
      <c r="B3" s="164"/>
      <c r="C3" s="165"/>
      <c r="D3" s="165"/>
      <c r="E3" s="165"/>
      <c r="F3" s="165"/>
      <c r="G3" s="165"/>
    </row>
    <row r="4" spans="1:12" ht="31.5">
      <c r="A4" s="166" t="s">
        <v>445</v>
      </c>
      <c r="B4" s="167" t="s">
        <v>446</v>
      </c>
      <c r="C4" s="167" t="s">
        <v>447</v>
      </c>
      <c r="D4" s="168" t="s">
        <v>416</v>
      </c>
      <c r="E4" s="168" t="s">
        <v>448</v>
      </c>
      <c r="F4" s="168" t="s">
        <v>414</v>
      </c>
      <c r="G4" s="168" t="s">
        <v>413</v>
      </c>
    </row>
    <row r="5" spans="1:12" ht="15.75">
      <c r="A5" s="169" t="s">
        <v>449</v>
      </c>
      <c r="B5" s="170"/>
      <c r="C5" s="170"/>
      <c r="D5" s="171"/>
      <c r="E5" s="171"/>
      <c r="F5" s="171"/>
      <c r="G5" s="171"/>
    </row>
    <row r="6" spans="1:12" ht="15.75">
      <c r="A6" s="172"/>
      <c r="B6" s="170"/>
      <c r="C6" s="170"/>
      <c r="D6" s="173"/>
      <c r="E6" s="171"/>
      <c r="F6" s="171"/>
      <c r="G6" s="171"/>
    </row>
    <row r="7" spans="1:12" ht="15.75">
      <c r="A7" s="174" t="s">
        <v>450</v>
      </c>
      <c r="B7" s="175"/>
      <c r="C7" s="175"/>
      <c r="D7" s="176" t="e">
        <f>#REF!</f>
        <v>#REF!</v>
      </c>
      <c r="E7" s="176" t="e">
        <f>#REF!</f>
        <v>#REF!</v>
      </c>
      <c r="F7" s="176" t="e">
        <f>#REF!</f>
        <v>#REF!</v>
      </c>
      <c r="G7" s="176" t="e">
        <f>#REF!</f>
        <v>#REF!</v>
      </c>
    </row>
    <row r="8" spans="1:12" ht="15.75">
      <c r="A8" s="177" t="s">
        <v>451</v>
      </c>
      <c r="B8" s="178"/>
      <c r="C8" s="179"/>
      <c r="D8" s="180"/>
      <c r="E8" s="180"/>
      <c r="F8" s="180"/>
      <c r="G8" s="180"/>
    </row>
    <row r="9" spans="1:12" s="182" customFormat="1" ht="15.75">
      <c r="A9" s="177" t="s">
        <v>452</v>
      </c>
      <c r="B9" s="170"/>
      <c r="C9" s="179"/>
      <c r="D9" s="181"/>
      <c r="E9" s="181"/>
      <c r="F9" s="181"/>
      <c r="G9" s="181"/>
    </row>
    <row r="10" spans="1:12" ht="15.75">
      <c r="A10" s="177" t="s">
        <v>453</v>
      </c>
      <c r="B10" s="183"/>
      <c r="C10" s="183"/>
      <c r="D10" s="184"/>
      <c r="E10" s="184"/>
      <c r="F10" s="184"/>
      <c r="G10" s="184"/>
    </row>
    <row r="11" spans="1:12" ht="15.75">
      <c r="A11" s="177" t="s">
        <v>454</v>
      </c>
      <c r="B11" s="178"/>
      <c r="C11" s="178"/>
      <c r="D11" s="183"/>
      <c r="E11" s="183"/>
      <c r="F11" s="183"/>
      <c r="G11" s="183"/>
    </row>
    <row r="12" spans="1:12" s="189" customFormat="1" ht="15.75">
      <c r="A12" s="185" t="s">
        <v>455</v>
      </c>
      <c r="B12" s="186"/>
      <c r="C12" s="187"/>
      <c r="D12" s="188">
        <v>0.2</v>
      </c>
      <c r="E12" s="188">
        <v>0</v>
      </c>
      <c r="F12" s="188">
        <v>0</v>
      </c>
      <c r="G12" s="188">
        <v>0</v>
      </c>
      <c r="I12" s="162"/>
      <c r="J12" s="162"/>
      <c r="K12" s="162"/>
      <c r="L12" s="162"/>
    </row>
    <row r="13" spans="1:12" ht="15.75">
      <c r="A13" s="177" t="s">
        <v>456</v>
      </c>
      <c r="B13" s="183"/>
      <c r="C13" s="190"/>
      <c r="D13" s="191"/>
      <c r="E13" s="191"/>
      <c r="F13" s="191"/>
      <c r="G13" s="191"/>
    </row>
    <row r="14" spans="1:12" ht="15.75">
      <c r="A14" s="192" t="s">
        <v>457</v>
      </c>
      <c r="B14" s="193"/>
      <c r="C14" s="194"/>
      <c r="D14" s="193"/>
      <c r="E14" s="193"/>
      <c r="F14" s="193"/>
      <c r="G14" s="193"/>
    </row>
    <row r="15" spans="1:12" ht="16.149999999999999" customHeight="1">
      <c r="A15" s="177" t="s">
        <v>458</v>
      </c>
      <c r="B15" s="183" t="s">
        <v>459</v>
      </c>
      <c r="C15" s="195"/>
      <c r="D15" s="183">
        <v>60</v>
      </c>
      <c r="E15" s="183">
        <v>30</v>
      </c>
      <c r="F15" s="183">
        <v>30</v>
      </c>
      <c r="G15" s="183">
        <v>15</v>
      </c>
    </row>
    <row r="16" spans="1:12" ht="15.75">
      <c r="A16" s="177" t="s">
        <v>460</v>
      </c>
      <c r="B16" s="183" t="s">
        <v>459</v>
      </c>
      <c r="C16" s="195"/>
      <c r="D16" s="183"/>
      <c r="E16" s="183"/>
      <c r="F16" s="183"/>
      <c r="G16" s="183"/>
    </row>
    <row r="17" spans="1:8" ht="15.75">
      <c r="A17" s="177" t="s">
        <v>461</v>
      </c>
      <c r="B17" s="183" t="s">
        <v>462</v>
      </c>
      <c r="C17" s="196"/>
      <c r="D17" s="197">
        <v>0</v>
      </c>
      <c r="E17" s="197">
        <v>0</v>
      </c>
      <c r="F17" s="197">
        <v>0</v>
      </c>
      <c r="G17" s="197">
        <v>0</v>
      </c>
    </row>
    <row r="18" spans="1:8" ht="15.75">
      <c r="A18" s="177" t="s">
        <v>463</v>
      </c>
      <c r="B18" s="183" t="s">
        <v>462</v>
      </c>
      <c r="C18" s="196"/>
      <c r="D18" s="197">
        <v>0</v>
      </c>
      <c r="E18" s="197">
        <v>0</v>
      </c>
      <c r="F18" s="197">
        <v>0</v>
      </c>
      <c r="G18" s="197">
        <v>0</v>
      </c>
    </row>
    <row r="19" spans="1:8" ht="15.75">
      <c r="A19" s="177" t="s">
        <v>464</v>
      </c>
      <c r="B19" s="183" t="s">
        <v>462</v>
      </c>
      <c r="C19" s="196"/>
      <c r="D19" s="197">
        <v>0</v>
      </c>
      <c r="E19" s="197">
        <v>0</v>
      </c>
      <c r="F19" s="197">
        <v>0</v>
      </c>
      <c r="G19" s="197">
        <v>0</v>
      </c>
    </row>
    <row r="20" spans="1:8" ht="15.75">
      <c r="A20" s="198" t="s">
        <v>465</v>
      </c>
      <c r="B20" s="199" t="s">
        <v>462</v>
      </c>
      <c r="C20" s="200"/>
      <c r="D20" s="201" t="e">
        <f t="shared" ref="D20:G20" si="0">D7*D12*(1+$B$23*D16/365)+D7*(1-D12)*(1-$B$23*D15/365)+D17+D18+D19</f>
        <v>#REF!</v>
      </c>
      <c r="E20" s="201" t="e">
        <f t="shared" si="0"/>
        <v>#REF!</v>
      </c>
      <c r="F20" s="201" t="e">
        <f t="shared" si="0"/>
        <v>#REF!</v>
      </c>
      <c r="G20" s="201" t="e">
        <f t="shared" si="0"/>
        <v>#REF!</v>
      </c>
    </row>
    <row r="21" spans="1:8" ht="15.75" hidden="1">
      <c r="A21" s="202" t="s">
        <v>466</v>
      </c>
      <c r="B21" s="203"/>
      <c r="C21" s="204"/>
      <c r="D21" s="204"/>
      <c r="E21" s="204"/>
      <c r="F21" s="204"/>
      <c r="G21" s="204"/>
      <c r="H21" s="205"/>
    </row>
    <row r="22" spans="1:8" ht="15.75" hidden="1">
      <c r="A22" s="202" t="s">
        <v>467</v>
      </c>
      <c r="B22" s="203"/>
      <c r="C22" s="204"/>
      <c r="D22" s="204"/>
      <c r="E22" s="204"/>
      <c r="F22" s="204"/>
      <c r="G22" s="204"/>
      <c r="H22" s="205"/>
    </row>
    <row r="23" spans="1:8">
      <c r="A23" s="206" t="s">
        <v>468</v>
      </c>
      <c r="B23" s="207">
        <v>0.1462</v>
      </c>
    </row>
    <row r="24" spans="1:8">
      <c r="A24" s="206" t="s">
        <v>469</v>
      </c>
      <c r="B24" s="208" t="s">
        <v>470</v>
      </c>
    </row>
    <row r="25" spans="1:8">
      <c r="A25" s="206" t="s">
        <v>471</v>
      </c>
      <c r="B25" s="208"/>
    </row>
    <row r="26" spans="1:8" ht="15.75" customHeight="1"/>
    <row r="27" spans="1:8" ht="15.75" customHeight="1">
      <c r="B27" s="320" t="s">
        <v>472</v>
      </c>
      <c r="C27" s="320"/>
      <c r="D27" s="209" t="s">
        <v>473</v>
      </c>
      <c r="E27" s="210"/>
      <c r="F27" s="210"/>
      <c r="G27" s="210"/>
    </row>
    <row r="28" spans="1:8" ht="15.75" customHeight="1">
      <c r="B28" s="211"/>
      <c r="E28" s="212" t="s">
        <v>474</v>
      </c>
      <c r="F28" s="212"/>
      <c r="G28" s="210"/>
    </row>
    <row r="29" spans="1:8" ht="15.75" customHeight="1">
      <c r="B29" s="211"/>
      <c r="E29" s="212"/>
      <c r="F29" s="212"/>
      <c r="G29" s="210"/>
    </row>
    <row r="30" spans="1:8" ht="15.75" customHeight="1">
      <c r="B30" s="211"/>
      <c r="E30" s="212"/>
      <c r="F30" s="212"/>
      <c r="G30" s="210"/>
    </row>
    <row r="31" spans="1:8" ht="15.75" customHeight="1">
      <c r="B31" s="321" t="s">
        <v>475</v>
      </c>
      <c r="C31" s="321"/>
      <c r="D31" s="209" t="s">
        <v>473</v>
      </c>
      <c r="E31" s="210"/>
      <c r="F31" s="210"/>
      <c r="G31" s="210"/>
    </row>
    <row r="32" spans="1:8" ht="15.75" customHeight="1">
      <c r="E32" s="212" t="s">
        <v>474</v>
      </c>
      <c r="F32" s="212"/>
      <c r="G32" s="210"/>
    </row>
    <row r="33" spans="2:7" ht="15" customHeight="1">
      <c r="B33" s="211"/>
    </row>
    <row r="35" spans="2:7" ht="41.25" customHeight="1"/>
    <row r="36" spans="2:7" ht="12.75" customHeight="1">
      <c r="B36" s="213"/>
      <c r="C36" s="214"/>
      <c r="D36" s="214"/>
      <c r="E36" s="214"/>
      <c r="F36" s="214"/>
      <c r="G36" s="214"/>
    </row>
    <row r="37" spans="2:7" ht="15.75">
      <c r="B37" s="213"/>
      <c r="C37" s="214"/>
      <c r="D37" s="214"/>
      <c r="E37" s="214"/>
      <c r="F37" s="214"/>
      <c r="G37" s="214"/>
    </row>
    <row r="38" spans="2:7" ht="15.75">
      <c r="B38" s="213"/>
      <c r="C38" s="214"/>
      <c r="D38" s="214"/>
      <c r="E38" s="214"/>
      <c r="F38" s="214"/>
      <c r="G38" s="214"/>
    </row>
    <row r="39" spans="2:7" ht="15.75">
      <c r="B39" s="213"/>
      <c r="C39" s="214"/>
      <c r="D39" s="214"/>
      <c r="E39" s="214"/>
      <c r="F39" s="214"/>
      <c r="G39" s="214"/>
    </row>
    <row r="40" spans="2:7" ht="15.75">
      <c r="B40" s="213"/>
    </row>
    <row r="41" spans="2:7" ht="15.75">
      <c r="B41" s="213"/>
    </row>
    <row r="42" spans="2:7" ht="15.75">
      <c r="B42" s="213"/>
    </row>
    <row r="43" spans="2:7" ht="15.75">
      <c r="B43" s="213"/>
    </row>
    <row r="44" spans="2:7" ht="15.75">
      <c r="B44" s="213"/>
    </row>
    <row r="45" spans="2:7" ht="15.75">
      <c r="B45" s="213"/>
    </row>
    <row r="46" spans="2:7" ht="15.75">
      <c r="B46" s="213"/>
    </row>
    <row r="47" spans="2:7" ht="15.75">
      <c r="B47" s="213"/>
    </row>
    <row r="48" spans="2:7" ht="15.75">
      <c r="B48" s="164"/>
    </row>
    <row r="49" spans="2:2" ht="15.75">
      <c r="B49" s="213"/>
    </row>
    <row r="50" spans="2:2" ht="15.75">
      <c r="B50" s="213"/>
    </row>
    <row r="51" spans="2:2" ht="15.75">
      <c r="B51" s="213"/>
    </row>
    <row r="52" spans="2:2" ht="15.75">
      <c r="B52" s="215"/>
    </row>
    <row r="53" spans="2:2" ht="15.75">
      <c r="B53" s="216"/>
    </row>
  </sheetData>
  <mergeCells count="3">
    <mergeCell ref="D1:E1"/>
    <mergeCell ref="B27:C27"/>
    <mergeCell ref="B31:C31"/>
  </mergeCells>
  <pageMargins left="0.39370078740157483" right="0.39370078740157483" top="0.39370078740157483" bottom="0.39370078740157483" header="3.937007874015748E-2" footer="3.937007874015748E-2"/>
  <pageSetup paperSize="9" scale="36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defaultRowHeight="15"/>
  <cols>
    <col min="1" max="1" width="36" customWidth="1"/>
  </cols>
  <sheetData>
    <row r="1" spans="1:1" ht="20.25" customHeight="1">
      <c r="A1" s="74" t="s">
        <v>476</v>
      </c>
    </row>
    <row r="2" spans="1:1" ht="48.75" customHeight="1">
      <c r="A2" s="74" t="s">
        <v>477</v>
      </c>
    </row>
    <row r="3" spans="1:1">
      <c r="A3" t="s">
        <v>478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9c18c14-e36e-4177-b55f-53b1771ed397">D6E6TJPARV22-1064215244-38</_dlc_DocId>
    <_dlc_DocIdUrl xmlns="e9c18c14-e36e-4177-b55f-53b1771ed397">
      <Url>https://sharepoint/Tender/_layouts/15/DocIdRedir.aspx?ID=D6E6TJPARV22-1064215244-38</Url>
      <Description>D6E6TJPARV22-1064215244-38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A1C57B62A8C2F444A4E120E406F49C35" ma:contentTypeVersion="0" ma:contentTypeDescription="Создание документа." ma:contentTypeScope="" ma:versionID="c685131bf202c406713cc89e16368be9">
  <xsd:schema xmlns:xsd="http://www.w3.org/2001/XMLSchema" xmlns:xs="http://www.w3.org/2001/XMLSchema" xmlns:p="http://schemas.microsoft.com/office/2006/metadata/properties" xmlns:ns2="e9c18c14-e36e-4177-b55f-53b1771ed397" targetNamespace="http://schemas.microsoft.com/office/2006/metadata/properties" ma:root="true" ma:fieldsID="89f29551204851a68afce0b8201191d1" ns2:_="">
    <xsd:import namespace="e9c18c14-e36e-4177-b55f-53b1771ed39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c18c14-e36e-4177-b55f-53b1771ed39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276FED-3CF2-4997-BE2A-03E9406B5606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e9c18c14-e36e-4177-b55f-53b1771ed39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21917D-EADE-47B2-937C-BDBEF18523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c18c14-e36e-4177-b55f-53b1771ed3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CA544A-A4A1-4042-B6AC-ABAEF1748C4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FB31420-8F15-45B4-8DFB-EB8BC8D1DC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Письмо</vt:lpstr>
      <vt:lpstr>Инструкция по заполнению</vt:lpstr>
      <vt:lpstr> Шаблон</vt:lpstr>
      <vt:lpstr>Заключение СЭБ</vt:lpstr>
      <vt:lpstr>ЭЗ</vt:lpstr>
      <vt:lpstr>КЭЭ</vt:lpstr>
      <vt:lpstr>Анализ средней зп, ЭММ, ТМЦ</vt:lpstr>
      <vt:lpstr>Конкур. лист_рубли_14.97% </vt:lpstr>
      <vt:lpstr>Лист1</vt:lpstr>
      <vt:lpstr>Лист5</vt:lpstr>
      <vt:lpstr>' Шаблон'!Область_печати</vt:lpstr>
      <vt:lpstr>'Заключение СЭБ'!Область_печати</vt:lpstr>
      <vt:lpstr>'Конкур. лист_рубли_14.97% '!Область_печати</vt:lpstr>
      <vt:lpstr>Письмо!Область_печати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Елисеева Анастасия Михайловна</dc:creator>
  <cp:keywords/>
  <dc:description/>
  <cp:lastModifiedBy>Двойнев Илья Владимирович</cp:lastModifiedBy>
  <cp:revision/>
  <dcterms:created xsi:type="dcterms:W3CDTF">2017-05-21T17:09:14Z</dcterms:created>
  <dcterms:modified xsi:type="dcterms:W3CDTF">2024-08-13T11:53:43Z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0x010100A1C57B62A8C2F444A4E120E406F49C35</vt:lpwstr>
  </property>
  <property fmtid="{D5CDD505-2E9C-101B-9397-08002B2CF9AE}" pid="3" name="_dlc_DocIdItemGuid">
    <vt:lpwstr>085eda14-74b7-45b1-8393-f081d1434bce</vt:lpwstr>
  </property>
</Properties>
</file>